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10500"/>
  </bookViews>
  <sheets>
    <sheet name="List1" sheetId="1" r:id="rId1"/>
  </sheets>
  <definedNames>
    <definedName name="_xlnm.Print_Titles" localSheetId="0">List1!$1:$10</definedName>
    <definedName name="_xlnm.Print_Area" localSheetId="0">List1!$B$1:$M$138</definedName>
  </definedNames>
  <calcPr calcId="124519"/>
</workbook>
</file>

<file path=xl/calcChain.xml><?xml version="1.0" encoding="utf-8"?>
<calcChain xmlns="http://schemas.openxmlformats.org/spreadsheetml/2006/main">
  <c r="S121" i="1"/>
  <c r="M121"/>
  <c r="U121" s="1"/>
  <c r="U120"/>
  <c r="M120"/>
  <c r="S120" s="1"/>
  <c r="U119"/>
  <c r="S119"/>
  <c r="M119"/>
  <c r="M118"/>
  <c r="S118" s="1"/>
  <c r="S117"/>
  <c r="M117"/>
  <c r="U117" s="1"/>
  <c r="Q123"/>
  <c r="O123"/>
  <c r="M123"/>
  <c r="S111"/>
  <c r="S113" s="1"/>
  <c r="M111"/>
  <c r="U111" s="1"/>
  <c r="U113" s="1"/>
  <c r="Q113"/>
  <c r="O113"/>
  <c r="M113"/>
  <c r="O105"/>
  <c r="M105"/>
  <c r="S105" s="1"/>
  <c r="O104"/>
  <c r="M104"/>
  <c r="S104" s="1"/>
  <c r="S107" s="1"/>
  <c r="Q107"/>
  <c r="O107"/>
  <c r="M98"/>
  <c r="S98" s="1"/>
  <c r="S97"/>
  <c r="M97"/>
  <c r="U97" s="1"/>
  <c r="U96"/>
  <c r="M96"/>
  <c r="S96" s="1"/>
  <c r="U95"/>
  <c r="S95"/>
  <c r="M95"/>
  <c r="M94"/>
  <c r="S94" s="1"/>
  <c r="O93"/>
  <c r="M93"/>
  <c r="S93" s="1"/>
  <c r="S92"/>
  <c r="M92"/>
  <c r="U92" s="1"/>
  <c r="U91"/>
  <c r="M91"/>
  <c r="S91" s="1"/>
  <c r="U90"/>
  <c r="S90"/>
  <c r="M90"/>
  <c r="U89"/>
  <c r="S89"/>
  <c r="O89"/>
  <c r="M89"/>
  <c r="U88"/>
  <c r="S88"/>
  <c r="Q88"/>
  <c r="Q100" s="1"/>
  <c r="M88"/>
  <c r="M87"/>
  <c r="S87" s="1"/>
  <c r="S100" s="1"/>
  <c r="O100"/>
  <c r="U81"/>
  <c r="S81"/>
  <c r="Q81"/>
  <c r="M81"/>
  <c r="U80"/>
  <c r="S80"/>
  <c r="Q80"/>
  <c r="M80"/>
  <c r="U79"/>
  <c r="S79"/>
  <c r="Q79"/>
  <c r="Q83" s="1"/>
  <c r="M79"/>
  <c r="U83"/>
  <c r="S83"/>
  <c r="O83"/>
  <c r="M83"/>
  <c r="U73"/>
  <c r="S73"/>
  <c r="M73"/>
  <c r="M72"/>
  <c r="S72" s="1"/>
  <c r="O71"/>
  <c r="M71"/>
  <c r="S71" s="1"/>
  <c r="Q70"/>
  <c r="M70"/>
  <c r="S70" s="1"/>
  <c r="S69"/>
  <c r="Q69"/>
  <c r="O69"/>
  <c r="O75" s="1"/>
  <c r="M69"/>
  <c r="U69" s="1"/>
  <c r="U68"/>
  <c r="S68"/>
  <c r="Q68"/>
  <c r="M68"/>
  <c r="Q67"/>
  <c r="Q75" s="1"/>
  <c r="O67"/>
  <c r="M67"/>
  <c r="S67" s="1"/>
  <c r="U61"/>
  <c r="U63" s="1"/>
  <c r="M61"/>
  <c r="M63" s="1"/>
  <c r="Q63"/>
  <c r="O63"/>
  <c r="U55"/>
  <c r="M55"/>
  <c r="S55" s="1"/>
  <c r="U54"/>
  <c r="S54"/>
  <c r="M54"/>
  <c r="M53"/>
  <c r="S53" s="1"/>
  <c r="S52"/>
  <c r="M52"/>
  <c r="U52" s="1"/>
  <c r="U51"/>
  <c r="M51"/>
  <c r="S51" s="1"/>
  <c r="U50"/>
  <c r="S50"/>
  <c r="M50"/>
  <c r="M49"/>
  <c r="S49" s="1"/>
  <c r="Q48"/>
  <c r="M48"/>
  <c r="S48" s="1"/>
  <c r="Q47"/>
  <c r="M47"/>
  <c r="S47" s="1"/>
  <c r="Q46"/>
  <c r="M46"/>
  <c r="S46" s="1"/>
  <c r="Q45"/>
  <c r="M45"/>
  <c r="S45" s="1"/>
  <c r="Q57"/>
  <c r="O57"/>
  <c r="Q39"/>
  <c r="Q41" s="1"/>
  <c r="O39"/>
  <c r="M39"/>
  <c r="S39" s="1"/>
  <c r="S41" s="1"/>
  <c r="O41"/>
  <c r="U33"/>
  <c r="U35" s="1"/>
  <c r="M33"/>
  <c r="M35" s="1"/>
  <c r="Q35"/>
  <c r="O35"/>
  <c r="U27"/>
  <c r="O27"/>
  <c r="O29" s="1"/>
  <c r="M27"/>
  <c r="S27" s="1"/>
  <c r="S29" s="1"/>
  <c r="U29"/>
  <c r="Q29"/>
  <c r="M29"/>
  <c r="O21"/>
  <c r="M21"/>
  <c r="S21" s="1"/>
  <c r="O20"/>
  <c r="M20"/>
  <c r="S20" s="1"/>
  <c r="O19"/>
  <c r="M19"/>
  <c r="S19" s="1"/>
  <c r="Q23"/>
  <c r="O23"/>
  <c r="U13"/>
  <c r="S13"/>
  <c r="O13"/>
  <c r="M13"/>
  <c r="U15"/>
  <c r="S15"/>
  <c r="Q15"/>
  <c r="Q126" s="1"/>
  <c r="Q130" s="1"/>
  <c r="M15"/>
  <c r="S57" l="1"/>
  <c r="S123"/>
  <c r="S23"/>
  <c r="S75"/>
  <c r="O15"/>
  <c r="O126" s="1"/>
  <c r="O130" s="1"/>
  <c r="M23"/>
  <c r="M126" s="1"/>
  <c r="U19"/>
  <c r="U20"/>
  <c r="U21"/>
  <c r="S33"/>
  <c r="S35" s="1"/>
  <c r="M57"/>
  <c r="U45"/>
  <c r="U46"/>
  <c r="U47"/>
  <c r="U48"/>
  <c r="S61"/>
  <c r="S63" s="1"/>
  <c r="U70"/>
  <c r="U71"/>
  <c r="M100"/>
  <c r="U93"/>
  <c r="M107"/>
  <c r="U104"/>
  <c r="U107" s="1"/>
  <c r="U105"/>
  <c r="U67"/>
  <c r="U75" s="1"/>
  <c r="U72"/>
  <c r="U87"/>
  <c r="U94"/>
  <c r="U98"/>
  <c r="U118"/>
  <c r="U123" s="1"/>
  <c r="U39"/>
  <c r="U41" s="1"/>
  <c r="U49"/>
  <c r="U53"/>
  <c r="M41"/>
  <c r="M75"/>
  <c r="M128" l="1"/>
  <c r="M130" s="1"/>
  <c r="U57"/>
  <c r="U126" s="1"/>
  <c r="U130" s="1"/>
  <c r="U135" s="1"/>
  <c r="U100"/>
  <c r="S126"/>
  <c r="S130" s="1"/>
  <c r="S135" s="1"/>
  <c r="U23"/>
  <c r="M133" l="1"/>
  <c r="M135"/>
  <c r="M132"/>
  <c r="U136" l="1"/>
  <c r="J136" s="1"/>
  <c r="M136" s="1"/>
  <c r="M138" s="1"/>
</calcChain>
</file>

<file path=xl/sharedStrings.xml><?xml version="1.0" encoding="utf-8"?>
<sst xmlns="http://schemas.openxmlformats.org/spreadsheetml/2006/main" count="387" uniqueCount="175">
  <si>
    <t>Datum tisku:</t>
  </si>
  <si>
    <t>08.10.2016</t>
  </si>
  <si>
    <t>Rozpočet</t>
  </si>
  <si>
    <t>Stavba:</t>
  </si>
  <si>
    <t>Plzeň,Škroupova 13</t>
  </si>
  <si>
    <t>ISŠŽ Plzeň Úprava odborné učebny-</t>
  </si>
  <si>
    <t>Kalkulant:</t>
  </si>
  <si>
    <t>Vratislav Tomášek</t>
  </si>
  <si>
    <t>Kraj, okres:</t>
  </si>
  <si>
    <t xml:space="preserve">    </t>
  </si>
  <si>
    <t>-přírodní vědy</t>
  </si>
  <si>
    <t>Rozpočet:</t>
  </si>
  <si>
    <t>Vlastní objekt</t>
  </si>
  <si>
    <t>Datum kalk.:</t>
  </si>
  <si>
    <t>26.09.2016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</si>
  <si>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</si>
  <si>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</si>
  <si>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</si>
  <si>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</si>
  <si>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</si>
  <si>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</si>
  <si>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</si>
  <si>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</si>
  <si>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</si>
  <si>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</si>
  <si>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</si>
  <si>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</si>
  <si>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</si>
  <si>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</si>
  <si>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</si>
  <si>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</si>
  <si>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</si>
  <si>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</si>
  <si>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</si>
  <si>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</si>
  <si>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</si>
  <si>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</si>
  <si>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</si>
  <si>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0300</t>
  </si>
  <si>
    <t>Svislé konstrukce</t>
  </si>
  <si>
    <t xml:space="preserve">MEZISOUČET: </t>
  </si>
  <si>
    <t xml:space="preserve">   </t>
  </si>
  <si>
    <t>C34623-4311/00</t>
  </si>
  <si>
    <t>Zazdívka rýh pro ventilační průduchy 150x300 mm z cihel s vytvořením průduchu 150x150 mm</t>
  </si>
  <si>
    <t xml:space="preserve">m   </t>
  </si>
  <si>
    <t>K</t>
  </si>
  <si>
    <t>0610</t>
  </si>
  <si>
    <t>Úpravy povrchů vnitřní</t>
  </si>
  <si>
    <t xml:space="preserve">m2  </t>
  </si>
  <si>
    <t xml:space="preserve">C61142-3331/00
</t>
  </si>
  <si>
    <t>Oprava vnitřních omítek vápenných štukových stropů s tkaninou v rozsahu do 30 %
Do 20%.</t>
  </si>
  <si>
    <t>C61240-1191/00</t>
  </si>
  <si>
    <t>Omítka malých ploch vnitřních stěn do 0,09 m2</t>
  </si>
  <si>
    <t xml:space="preserve">kus </t>
  </si>
  <si>
    <t xml:space="preserve">C61242-1331/00
</t>
  </si>
  <si>
    <t>Oprava vnitřních omítek štukových stěn MV v rozsahu do 30 %
Do 20%.</t>
  </si>
  <si>
    <t>0900</t>
  </si>
  <si>
    <t>Ostatní konstrukce a práce</t>
  </si>
  <si>
    <t>C95290-1114/00</t>
  </si>
  <si>
    <t>Vyčištění budov bytové a občanské výstavby při výšce podlaží přes 4 m</t>
  </si>
  <si>
    <t>0940</t>
  </si>
  <si>
    <t>Lešení</t>
  </si>
  <si>
    <t xml:space="preserve">C94912-1113/00
</t>
  </si>
  <si>
    <t>Lešení lehké pomocné kozové dílcové o výšce lešeňové podlahy do 2,5 m
Pro montáž stěnových panelů a montáž OK.
Zvýšená část-montáž ze střechy nižší části.</t>
  </si>
  <si>
    <t>0960</t>
  </si>
  <si>
    <t>Bourací práce</t>
  </si>
  <si>
    <t>C96806-2455/00</t>
  </si>
  <si>
    <t>Vybourání dřevěných dveřních zárubní pl do 2 m2</t>
  </si>
  <si>
    <t>0970</t>
  </si>
  <si>
    <t>Ostatní bourací práce</t>
  </si>
  <si>
    <t xml:space="preserve">C97608-2      
</t>
  </si>
  <si>
    <t>Vybourání mřížky ze sopouchu
Odhadová hmotnost.</t>
  </si>
  <si>
    <t xml:space="preserve">C976-         
</t>
  </si>
  <si>
    <t>Vybourání krytu sopouchu
Odhadová hmotnost.</t>
  </si>
  <si>
    <t xml:space="preserve">C97801-2141/00
</t>
  </si>
  <si>
    <t>Otlučení vnitřních omítek MV nebo MVC stropů rákosových o rozsahu do 30 %
z 20%.</t>
  </si>
  <si>
    <t xml:space="preserve">C97801-3141/00
</t>
  </si>
  <si>
    <t>Otlučení vnitřních omítek stěn MV nebo MVC stěn o rozsahu do 30 %
z 20%.</t>
  </si>
  <si>
    <t>C97901-1111/00</t>
  </si>
  <si>
    <t>Svislá doprava suti a vybouraných hmot za prvé podlaží</t>
  </si>
  <si>
    <t xml:space="preserve">t   </t>
  </si>
  <si>
    <t>C97901-1121/00</t>
  </si>
  <si>
    <t>Svislá doprava suti a vybouraných hmot ZKD podlaží</t>
  </si>
  <si>
    <t>C97908-2111/00</t>
  </si>
  <si>
    <t>Vnitrostaveništní vodorovná doprava suti a vybouraných hmot do 10 m</t>
  </si>
  <si>
    <t xml:space="preserve">C97908-2121/00
</t>
  </si>
  <si>
    <t>Vnitrostaveništní vodorovná doprava suti a vybouraných hmot ZKD 5 m přes 10 m
do 50m</t>
  </si>
  <si>
    <t>C97908-1111/00</t>
  </si>
  <si>
    <t>Odvoz suti a vybouraných hmot na skládku do 1 km</t>
  </si>
  <si>
    <t xml:space="preserve">C97908-1121/00
</t>
  </si>
  <si>
    <t>Odvoz suti a vybouraných hmot na skládku ZKD 1 km přes 1 km
do 12km
Skládka Chotíkov.</t>
  </si>
  <si>
    <t xml:space="preserve">              </t>
  </si>
  <si>
    <t>Skládkovné</t>
  </si>
  <si>
    <t>0990</t>
  </si>
  <si>
    <t>Přesun hmot HSV</t>
  </si>
  <si>
    <t>C99928-1111/00</t>
  </si>
  <si>
    <t>Přesun hmot pro opravy a údržbu budov v do 25 m</t>
  </si>
  <si>
    <t>7620</t>
  </si>
  <si>
    <t>Konstrukce tesařské</t>
  </si>
  <si>
    <t>C76213-2811/00</t>
  </si>
  <si>
    <t>Demontáž bednění svislých stěn z prken hoblovaných jednostranně</t>
  </si>
  <si>
    <t>C76252-1811/00</t>
  </si>
  <si>
    <t>Demontáž podlah bez polštářů z prken tloušťky do 32 mm</t>
  </si>
  <si>
    <t xml:space="preserve">C76211-       
</t>
  </si>
  <si>
    <t>Demontáž stěn a příček z lehké dřevovláknité desky tl.75mm
Odhadová hmotnost.</t>
  </si>
  <si>
    <t xml:space="preserve">C76252-6      </t>
  </si>
  <si>
    <t>Demontáž podlah z podlahových desek</t>
  </si>
  <si>
    <t>C76251-1213/00</t>
  </si>
  <si>
    <t>Podlahové kce podkladové z desek OSB tl 15 mm na sraz lepených</t>
  </si>
  <si>
    <t>Tmelení+tmel desek OSB</t>
  </si>
  <si>
    <t>Broušení desek OSB a tmelu</t>
  </si>
  <si>
    <t>7660</t>
  </si>
  <si>
    <t>Konstrukce truhlářské</t>
  </si>
  <si>
    <t xml:space="preserve">C76669-1914/00
</t>
  </si>
  <si>
    <t>Vyvěšení nebo zavěšení dřevěných křídel dveří pl do 2 m2
Repasovaná okna.</t>
  </si>
  <si>
    <t>C76666-2811/00</t>
  </si>
  <si>
    <t>Demontáž truhlářských prahů dveří jednokřídlových</t>
  </si>
  <si>
    <t xml:space="preserve">              
</t>
  </si>
  <si>
    <t>Vybourání školní tabule s posuvným držákem
Odhadová cena a hmotnost.</t>
  </si>
  <si>
    <t>7760</t>
  </si>
  <si>
    <t>Podlahy z PVC</t>
  </si>
  <si>
    <t>C77640-1800/00</t>
  </si>
  <si>
    <t>Odstranění soklíků a lišt pryžových nebo plastových</t>
  </si>
  <si>
    <t>C77651-1810/00</t>
  </si>
  <si>
    <t>Demontáž povlakových podlah lepených bez podložky</t>
  </si>
  <si>
    <t>C77652-1100/00</t>
  </si>
  <si>
    <t>Lepení pásů povlakových podlah plastových</t>
  </si>
  <si>
    <t>00000-1710</t>
  </si>
  <si>
    <t>PVC-např.Novoflor</t>
  </si>
  <si>
    <t>M</t>
  </si>
  <si>
    <t xml:space="preserve">C77652-5111/00
</t>
  </si>
  <si>
    <t>Spojování podlah z plastů svařování za tepla
odhad
1m2 podlahy=cca 0,70bm svařování.</t>
  </si>
  <si>
    <t>Přivařování soklíku z PVC</t>
  </si>
  <si>
    <t xml:space="preserve">bm  </t>
  </si>
  <si>
    <t xml:space="preserve">25.21.13      </t>
  </si>
  <si>
    <t>2834240000</t>
  </si>
  <si>
    <t>Profil staveb.měkčené PVC 1357</t>
  </si>
  <si>
    <t>Stěrkování stěrkou Calciumsulfát</t>
  </si>
  <si>
    <t>00000-1711</t>
  </si>
  <si>
    <t>Stěrka Calciumsulfát</t>
  </si>
  <si>
    <t xml:space="preserve">kg  </t>
  </si>
  <si>
    <t>Přebroušení stěrky Calciumsulfát</t>
  </si>
  <si>
    <t>C77659-0150/00</t>
  </si>
  <si>
    <t>Úprava podkladu nášlapných ploch penetrací</t>
  </si>
  <si>
    <t>D+M přechodová lišta u stávajících dveří</t>
  </si>
  <si>
    <t>7840</t>
  </si>
  <si>
    <t>Malby</t>
  </si>
  <si>
    <t>C78441-2302/00</t>
  </si>
  <si>
    <t>Pačokování vápenným mlékem se začištěním dvojnásobné v místnostech v do 5 m</t>
  </si>
  <si>
    <t xml:space="preserve">C78445-3622/00
</t>
  </si>
  <si>
    <t>Malby směsi PRIMALEX tekuté disperzní bílé omyvatelné dvojnásobné s penetrací místnost v
do 5 m</t>
  </si>
  <si>
    <t>9210</t>
  </si>
  <si>
    <t>Elektroinstalace</t>
  </si>
  <si>
    <t>Elektroinstalace,vč.zednických výpopocí</t>
  </si>
  <si>
    <t xml:space="preserve">kpl </t>
  </si>
  <si>
    <t>9211</t>
  </si>
  <si>
    <t>Interaktivní tabule</t>
  </si>
  <si>
    <t>Kompletní montáž interaktivní tabule
Odhadová částka.</t>
  </si>
  <si>
    <t>00000-1706</t>
  </si>
  <si>
    <t>Tabule</t>
  </si>
  <si>
    <t>00000-1707</t>
  </si>
  <si>
    <t>Projektor</t>
  </si>
  <si>
    <t>00000-1708</t>
  </si>
  <si>
    <t>Reproduktory</t>
  </si>
  <si>
    <t>00000-1709</t>
  </si>
  <si>
    <t>Uložení na zdi-pylonový pojezd</t>
  </si>
  <si>
    <t>CELKEM:</t>
  </si>
  <si>
    <t>Přesun hmot ze ZRN</t>
  </si>
  <si>
    <t>R</t>
  </si>
  <si>
    <t>Průběžný součet:</t>
  </si>
  <si>
    <t>Zařízení staveniště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</si>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</sst>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4" fontId="1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4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4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8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2787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1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" t="s">
        <v>16</v>
      </c>
    </row>
    <row r="7" spans="1:21" ht="0.75" customHeight="1" thickBot="1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21" ht="15" customHeight="1" thickTop="1">
      <c r="A8" s="1" t="s">
        <v>33</v>
      </c>
      <c r="B8" s="1" t="s">
        <v>17</v>
      </c>
      <c r="C8" s="1" t="s">
        <v>18</v>
      </c>
      <c r="D8" s="1" t="s">
        <v>19</v>
      </c>
      <c r="E8" s="1" t="s">
        <v>20</v>
      </c>
      <c r="F8" s="1" t="s">
        <v>21</v>
      </c>
      <c r="G8" s="1" t="s">
        <v>22</v>
      </c>
      <c r="I8" s="5" t="s">
        <v>23</v>
      </c>
      <c r="J8" s="1" t="s">
        <v>24</v>
      </c>
      <c r="K8" s="5" t="s">
        <v>25</v>
      </c>
      <c r="M8" s="5" t="s">
        <v>26</v>
      </c>
      <c r="N8" s="1" t="s">
        <v>27</v>
      </c>
      <c r="O8" s="1" t="s">
        <v>28</v>
      </c>
      <c r="P8" s="1" t="s">
        <v>29</v>
      </c>
      <c r="Q8" s="1" t="s">
        <v>30</v>
      </c>
      <c r="R8" s="1" t="s">
        <v>31</v>
      </c>
      <c r="S8" s="1" t="s">
        <v>31</v>
      </c>
      <c r="T8" s="1" t="s">
        <v>32</v>
      </c>
      <c r="U8" s="1" t="s">
        <v>32</v>
      </c>
    </row>
    <row r="9" spans="1:21" ht="15" customHeight="1">
      <c r="B9" s="7"/>
      <c r="C9" s="7"/>
      <c r="D9" s="7" t="s">
        <v>34</v>
      </c>
      <c r="E9" s="7"/>
      <c r="F9" s="7" t="s">
        <v>35</v>
      </c>
      <c r="G9" s="7"/>
      <c r="H9" s="7"/>
      <c r="I9" s="7"/>
      <c r="J9" s="7"/>
      <c r="K9" s="12" t="s">
        <v>36</v>
      </c>
      <c r="L9" s="7"/>
      <c r="M9" s="12" t="s">
        <v>36</v>
      </c>
      <c r="N9" s="12" t="s">
        <v>37</v>
      </c>
      <c r="O9" s="12" t="s">
        <v>37</v>
      </c>
      <c r="P9" s="12" t="s">
        <v>37</v>
      </c>
      <c r="Q9" s="12" t="s">
        <v>37</v>
      </c>
      <c r="S9" s="5" t="s">
        <v>36</v>
      </c>
      <c r="U9" s="5" t="s">
        <v>36</v>
      </c>
    </row>
    <row r="10" spans="1:21" ht="12.75" customHeight="1"/>
    <row r="11" spans="1:21" ht="15" customHeight="1">
      <c r="A11" s="1" t="s">
        <v>18</v>
      </c>
      <c r="B11" s="6"/>
      <c r="C11" s="6"/>
      <c r="D11" s="6"/>
      <c r="E11" s="6"/>
      <c r="F11" s="13" t="s">
        <v>38</v>
      </c>
      <c r="G11" s="14" t="s">
        <v>39</v>
      </c>
      <c r="H11" s="6"/>
      <c r="I11" s="6"/>
      <c r="J11" s="6"/>
      <c r="K11" s="6"/>
      <c r="L11" s="6"/>
      <c r="M11" s="6"/>
      <c r="N11" s="7"/>
      <c r="O11" s="7"/>
      <c r="P11" s="7"/>
      <c r="Q11" s="7"/>
    </row>
    <row r="12" spans="1:21" ht="3" customHeight="1"/>
    <row r="13" spans="1:21" ht="25.5" customHeight="1">
      <c r="A13" s="1" t="s">
        <v>45</v>
      </c>
      <c r="B13" s="1">
        <v>1</v>
      </c>
      <c r="C13" s="1">
        <v>0</v>
      </c>
      <c r="D13" s="5">
        <v>1290159</v>
      </c>
      <c r="E13" s="1" t="s">
        <v>41</v>
      </c>
      <c r="F13" s="16" t="s">
        <v>42</v>
      </c>
      <c r="G13" s="22" t="s">
        <v>43</v>
      </c>
      <c r="H13" s="23"/>
      <c r="I13" s="24">
        <v>0.3</v>
      </c>
      <c r="J13" s="1" t="s">
        <v>44</v>
      </c>
      <c r="K13" s="25">
        <v>0</v>
      </c>
      <c r="M13" s="25">
        <f>ROUND(I13*K13,0)</f>
        <v>0</v>
      </c>
      <c r="N13" s="26">
        <v>6.5790000000000001E-2</v>
      </c>
      <c r="O13" s="24">
        <f>ROUND(I13*N13,3)</f>
        <v>0.02</v>
      </c>
      <c r="R13" s="26">
        <v>0</v>
      </c>
      <c r="S13" s="27">
        <f>ROUND(M13*R13,2)</f>
        <v>0</v>
      </c>
      <c r="T13" s="26">
        <v>1</v>
      </c>
      <c r="U13" s="27">
        <f>ROUND(M13*T13,2)</f>
        <v>0</v>
      </c>
    </row>
    <row r="14" spans="1:21" ht="3" customHeight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21" ht="15" customHeight="1">
      <c r="B15" s="15" t="s">
        <v>40</v>
      </c>
      <c r="C15" s="8"/>
      <c r="D15" s="8"/>
      <c r="E15" s="8"/>
      <c r="F15" s="17" t="s">
        <v>38</v>
      </c>
      <c r="G15" s="18" t="s">
        <v>39</v>
      </c>
      <c r="M15" s="20">
        <f>ROUND(SUBTOTAL(9,M12:M14),0)</f>
        <v>0</v>
      </c>
      <c r="O15" s="21">
        <f>ROUND(SUBTOTAL(9,O12:O14),3)</f>
        <v>0.02</v>
      </c>
      <c r="Q15" s="21">
        <f>ROUND(SUBTOTAL(9,Q12:Q14),3)</f>
        <v>0</v>
      </c>
      <c r="S15" s="1">
        <f>ROUND(SUBTOTAL(9,S12:S14),2)</f>
        <v>0</v>
      </c>
      <c r="U15" s="1">
        <f>ROUND(SUBTOTAL(9,U12:U14),2)</f>
        <v>0</v>
      </c>
    </row>
    <row r="16" spans="1:21" ht="12.75" customHeight="1"/>
    <row r="17" spans="1:21" ht="15" customHeight="1">
      <c r="A17" s="1" t="s">
        <v>18</v>
      </c>
      <c r="B17" s="6"/>
      <c r="C17" s="6"/>
      <c r="D17" s="6"/>
      <c r="E17" s="6"/>
      <c r="F17" s="13" t="s">
        <v>46</v>
      </c>
      <c r="G17" s="14" t="s">
        <v>47</v>
      </c>
      <c r="H17" s="6"/>
      <c r="I17" s="6"/>
      <c r="J17" s="6"/>
      <c r="K17" s="6"/>
      <c r="L17" s="6"/>
      <c r="M17" s="6"/>
      <c r="N17" s="7"/>
      <c r="O17" s="7"/>
      <c r="P17" s="7"/>
      <c r="Q17" s="7"/>
    </row>
    <row r="18" spans="1:21" ht="3" customHeight="1"/>
    <row r="19" spans="1:21" s="37" customFormat="1" ht="38.25" customHeight="1">
      <c r="A19" s="28" t="s">
        <v>45</v>
      </c>
      <c r="B19" s="28">
        <v>1</v>
      </c>
      <c r="C19" s="28">
        <v>0</v>
      </c>
      <c r="D19" s="29">
        <v>1290238</v>
      </c>
      <c r="E19" s="28" t="s">
        <v>41</v>
      </c>
      <c r="F19" s="30" t="s">
        <v>49</v>
      </c>
      <c r="G19" s="31" t="s">
        <v>50</v>
      </c>
      <c r="H19" s="32"/>
      <c r="I19" s="33">
        <v>66.832999999999998</v>
      </c>
      <c r="J19" s="28" t="s">
        <v>48</v>
      </c>
      <c r="K19" s="34">
        <v>0</v>
      </c>
      <c r="L19" s="28"/>
      <c r="M19" s="34">
        <f>ROUND(I19*K19,0)</f>
        <v>0</v>
      </c>
      <c r="N19" s="35">
        <v>1.9130000000000001E-2</v>
      </c>
      <c r="O19" s="33">
        <f>ROUND(I19*N19,3)</f>
        <v>1.2789999999999999</v>
      </c>
      <c r="P19" s="28"/>
      <c r="Q19" s="28"/>
      <c r="R19" s="35">
        <v>0</v>
      </c>
      <c r="S19" s="36">
        <f>ROUND(M19*R19,2)</f>
        <v>0</v>
      </c>
      <c r="T19" s="35">
        <v>1</v>
      </c>
      <c r="U19" s="36">
        <f>ROUND(M19*T19,2)</f>
        <v>0</v>
      </c>
    </row>
    <row r="20" spans="1:21" s="37" customFormat="1" ht="12.75" customHeight="1">
      <c r="A20" s="28" t="s">
        <v>45</v>
      </c>
      <c r="B20" s="28">
        <v>2</v>
      </c>
      <c r="C20" s="28">
        <v>0</v>
      </c>
      <c r="D20" s="29">
        <v>1290285</v>
      </c>
      <c r="E20" s="28" t="s">
        <v>41</v>
      </c>
      <c r="F20" s="30" t="s">
        <v>51</v>
      </c>
      <c r="G20" s="31" t="s">
        <v>52</v>
      </c>
      <c r="H20" s="38"/>
      <c r="I20" s="33">
        <v>1</v>
      </c>
      <c r="J20" s="28" t="s">
        <v>53</v>
      </c>
      <c r="K20" s="34">
        <v>0</v>
      </c>
      <c r="L20" s="28"/>
      <c r="M20" s="34">
        <f>ROUND(I20*K20,0)</f>
        <v>0</v>
      </c>
      <c r="N20" s="35">
        <v>4.9500000000000004E-3</v>
      </c>
      <c r="O20" s="33">
        <f>ROUND(I20*N20,3)</f>
        <v>5.0000000000000001E-3</v>
      </c>
      <c r="P20" s="28"/>
      <c r="Q20" s="28"/>
      <c r="R20" s="35">
        <v>0</v>
      </c>
      <c r="S20" s="36">
        <f>ROUND(M20*R20,2)</f>
        <v>0</v>
      </c>
      <c r="T20" s="35">
        <v>1</v>
      </c>
      <c r="U20" s="36">
        <f>ROUND(M20*T20,2)</f>
        <v>0</v>
      </c>
    </row>
    <row r="21" spans="1:21" s="37" customFormat="1" ht="25.5" customHeight="1">
      <c r="A21" s="28" t="s">
        <v>45</v>
      </c>
      <c r="B21" s="28">
        <v>3</v>
      </c>
      <c r="C21" s="28">
        <v>0</v>
      </c>
      <c r="D21" s="29">
        <v>1290298</v>
      </c>
      <c r="E21" s="28" t="s">
        <v>41</v>
      </c>
      <c r="F21" s="30" t="s">
        <v>54</v>
      </c>
      <c r="G21" s="31" t="s">
        <v>55</v>
      </c>
      <c r="H21" s="38"/>
      <c r="I21" s="33">
        <v>129.56200000000001</v>
      </c>
      <c r="J21" s="28" t="s">
        <v>48</v>
      </c>
      <c r="K21" s="34">
        <v>0</v>
      </c>
      <c r="L21" s="28"/>
      <c r="M21" s="34">
        <f>ROUND(I21*K21,0)</f>
        <v>0</v>
      </c>
      <c r="N21" s="35">
        <v>1.6959999999999999E-2</v>
      </c>
      <c r="O21" s="33">
        <f>ROUND(I21*N21,3)</f>
        <v>2.1970000000000001</v>
      </c>
      <c r="P21" s="28"/>
      <c r="Q21" s="28"/>
      <c r="R21" s="35">
        <v>0</v>
      </c>
      <c r="S21" s="36">
        <f>ROUND(M21*R21,2)</f>
        <v>0</v>
      </c>
      <c r="T21" s="35">
        <v>1</v>
      </c>
      <c r="U21" s="36">
        <f>ROUND(M21*T21,2)</f>
        <v>0</v>
      </c>
    </row>
    <row r="22" spans="1:21" ht="3" customHeight="1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21" ht="15" customHeight="1">
      <c r="B23" s="15" t="s">
        <v>40</v>
      </c>
      <c r="C23" s="8"/>
      <c r="D23" s="8"/>
      <c r="E23" s="8"/>
      <c r="F23" s="17" t="s">
        <v>46</v>
      </c>
      <c r="G23" s="18" t="s">
        <v>47</v>
      </c>
      <c r="M23" s="20">
        <f>ROUND(SUBTOTAL(9,M18:M22),0)</f>
        <v>0</v>
      </c>
      <c r="O23" s="21">
        <f>ROUND(SUBTOTAL(9,O18:O22),3)</f>
        <v>3.4809999999999999</v>
      </c>
      <c r="Q23" s="21">
        <f>ROUND(SUBTOTAL(9,Q18:Q22),3)</f>
        <v>0</v>
      </c>
      <c r="S23" s="1">
        <f>ROUND(SUBTOTAL(9,S18:S22),2)</f>
        <v>0</v>
      </c>
      <c r="U23" s="1">
        <f>ROUND(SUBTOTAL(9,U18:U22),2)</f>
        <v>0</v>
      </c>
    </row>
    <row r="24" spans="1:21" ht="12.75" customHeight="1"/>
    <row r="25" spans="1:21" ht="15" customHeight="1">
      <c r="A25" s="1" t="s">
        <v>18</v>
      </c>
      <c r="B25" s="6"/>
      <c r="C25" s="6"/>
      <c r="D25" s="6"/>
      <c r="E25" s="6"/>
      <c r="F25" s="13" t="s">
        <v>56</v>
      </c>
      <c r="G25" s="14" t="s">
        <v>57</v>
      </c>
      <c r="H25" s="6"/>
      <c r="I25" s="6"/>
      <c r="J25" s="6"/>
      <c r="K25" s="6"/>
      <c r="L25" s="6"/>
      <c r="M25" s="6"/>
      <c r="N25" s="7"/>
      <c r="O25" s="7"/>
      <c r="P25" s="7"/>
      <c r="Q25" s="7"/>
    </row>
    <row r="26" spans="1:21" ht="3" customHeight="1"/>
    <row r="27" spans="1:21" ht="12.75" customHeight="1">
      <c r="A27" s="1" t="s">
        <v>45</v>
      </c>
      <c r="B27" s="1">
        <v>1</v>
      </c>
      <c r="C27" s="1">
        <v>0</v>
      </c>
      <c r="D27" s="5">
        <v>1178126</v>
      </c>
      <c r="E27" s="1" t="s">
        <v>41</v>
      </c>
      <c r="F27" s="16" t="s">
        <v>58</v>
      </c>
      <c r="G27" s="22" t="s">
        <v>59</v>
      </c>
      <c r="H27" s="23"/>
      <c r="I27" s="24">
        <v>117.30800000000001</v>
      </c>
      <c r="J27" s="1" t="s">
        <v>48</v>
      </c>
      <c r="K27" s="25">
        <v>0</v>
      </c>
      <c r="M27" s="25">
        <f>ROUND(I27*K27,0)</f>
        <v>0</v>
      </c>
      <c r="N27" s="26">
        <v>4.0000000000000003E-5</v>
      </c>
      <c r="O27" s="24">
        <f>ROUND(I27*N27,3)</f>
        <v>5.0000000000000001E-3</v>
      </c>
      <c r="R27" s="26">
        <v>0</v>
      </c>
      <c r="S27" s="27">
        <f>ROUND(M27*R27,2)</f>
        <v>0</v>
      </c>
      <c r="T27" s="26">
        <v>1</v>
      </c>
      <c r="U27" s="27">
        <f>ROUND(M27*T27,2)</f>
        <v>0</v>
      </c>
    </row>
    <row r="28" spans="1:21" ht="3" customHeight="1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21" ht="15" customHeight="1">
      <c r="B29" s="15" t="s">
        <v>40</v>
      </c>
      <c r="C29" s="8"/>
      <c r="D29" s="8"/>
      <c r="E29" s="8"/>
      <c r="F29" s="17" t="s">
        <v>56</v>
      </c>
      <c r="G29" s="18" t="s">
        <v>57</v>
      </c>
      <c r="M29" s="20">
        <f>ROUND(SUBTOTAL(9,M26:M28),0)</f>
        <v>0</v>
      </c>
      <c r="O29" s="21">
        <f>ROUND(SUBTOTAL(9,O26:O28),3)</f>
        <v>5.0000000000000001E-3</v>
      </c>
      <c r="Q29" s="21">
        <f>ROUND(SUBTOTAL(9,Q26:Q28),3)</f>
        <v>0</v>
      </c>
      <c r="S29" s="1">
        <f>ROUND(SUBTOTAL(9,S26:S28),2)</f>
        <v>0</v>
      </c>
      <c r="U29" s="1">
        <f>ROUND(SUBTOTAL(9,U26:U28),2)</f>
        <v>0</v>
      </c>
    </row>
    <row r="30" spans="1:21" ht="12.75" customHeight="1"/>
    <row r="31" spans="1:21" ht="15" customHeight="1">
      <c r="A31" s="1" t="s">
        <v>18</v>
      </c>
      <c r="B31" s="6"/>
      <c r="C31" s="6"/>
      <c r="D31" s="6"/>
      <c r="E31" s="6"/>
      <c r="F31" s="13" t="s">
        <v>60</v>
      </c>
      <c r="G31" s="14" t="s">
        <v>61</v>
      </c>
      <c r="H31" s="6"/>
      <c r="I31" s="6"/>
      <c r="J31" s="6"/>
      <c r="K31" s="6"/>
      <c r="L31" s="6"/>
      <c r="M31" s="6"/>
      <c r="N31" s="7"/>
      <c r="O31" s="7"/>
      <c r="P31" s="7"/>
      <c r="Q31" s="7"/>
    </row>
    <row r="32" spans="1:21" ht="3" customHeight="1"/>
    <row r="33" spans="1:21" s="37" customFormat="1" ht="38.25" customHeight="1">
      <c r="A33" s="28" t="s">
        <v>45</v>
      </c>
      <c r="B33" s="28">
        <v>1</v>
      </c>
      <c r="C33" s="28">
        <v>0</v>
      </c>
      <c r="D33" s="29">
        <v>1090423</v>
      </c>
      <c r="E33" s="28" t="s">
        <v>41</v>
      </c>
      <c r="F33" s="30" t="s">
        <v>62</v>
      </c>
      <c r="G33" s="31" t="s">
        <v>63</v>
      </c>
      <c r="H33" s="32"/>
      <c r="I33" s="33">
        <v>66.832999999999998</v>
      </c>
      <c r="J33" s="28" t="s">
        <v>48</v>
      </c>
      <c r="K33" s="34">
        <v>0</v>
      </c>
      <c r="L33" s="28"/>
      <c r="M33" s="34">
        <f>ROUND(I33*K33,0)</f>
        <v>0</v>
      </c>
      <c r="N33" s="28"/>
      <c r="O33" s="28"/>
      <c r="P33" s="28"/>
      <c r="Q33" s="28"/>
      <c r="R33" s="35">
        <v>0</v>
      </c>
      <c r="S33" s="36">
        <f>ROUND(M33*R33,2)</f>
        <v>0</v>
      </c>
      <c r="T33" s="35">
        <v>1</v>
      </c>
      <c r="U33" s="36">
        <f>ROUND(M33*T33,2)</f>
        <v>0</v>
      </c>
    </row>
    <row r="34" spans="1:21" ht="3" customHeight="1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21" ht="15" customHeight="1">
      <c r="B35" s="15" t="s">
        <v>40</v>
      </c>
      <c r="C35" s="8"/>
      <c r="D35" s="8"/>
      <c r="E35" s="8"/>
      <c r="F35" s="17" t="s">
        <v>60</v>
      </c>
      <c r="G35" s="18" t="s">
        <v>61</v>
      </c>
      <c r="M35" s="20">
        <f>ROUND(SUBTOTAL(9,M32:M34),0)</f>
        <v>0</v>
      </c>
      <c r="O35" s="21">
        <f>ROUND(SUBTOTAL(9,O32:O34),3)</f>
        <v>0</v>
      </c>
      <c r="Q35" s="21">
        <f>ROUND(SUBTOTAL(9,Q32:Q34),3)</f>
        <v>0</v>
      </c>
      <c r="S35" s="1">
        <f>ROUND(SUBTOTAL(9,S32:S34),2)</f>
        <v>0</v>
      </c>
      <c r="U35" s="1">
        <f>ROUND(SUBTOTAL(9,U32:U34),2)</f>
        <v>0</v>
      </c>
    </row>
    <row r="36" spans="1:21" ht="12.75" customHeight="1"/>
    <row r="37" spans="1:21" ht="15" customHeight="1">
      <c r="A37" s="1" t="s">
        <v>18</v>
      </c>
      <c r="B37" s="6"/>
      <c r="C37" s="6"/>
      <c r="D37" s="6"/>
      <c r="E37" s="6"/>
      <c r="F37" s="13" t="s">
        <v>64</v>
      </c>
      <c r="G37" s="14" t="s">
        <v>65</v>
      </c>
      <c r="H37" s="6"/>
      <c r="I37" s="6"/>
      <c r="J37" s="6"/>
      <c r="K37" s="6"/>
      <c r="L37" s="6"/>
      <c r="M37" s="6"/>
      <c r="N37" s="7"/>
      <c r="O37" s="7"/>
      <c r="P37" s="7"/>
      <c r="Q37" s="7"/>
    </row>
    <row r="38" spans="1:21" ht="3" customHeight="1"/>
    <row r="39" spans="1:21" ht="12.75" customHeight="1">
      <c r="A39" s="1" t="s">
        <v>45</v>
      </c>
      <c r="B39" s="1">
        <v>1</v>
      </c>
      <c r="C39" s="1">
        <v>0</v>
      </c>
      <c r="D39" s="5">
        <v>1250257</v>
      </c>
      <c r="E39" s="1" t="s">
        <v>41</v>
      </c>
      <c r="F39" s="16" t="s">
        <v>66</v>
      </c>
      <c r="G39" s="22" t="s">
        <v>67</v>
      </c>
      <c r="H39" s="23"/>
      <c r="I39" s="24">
        <v>1.7729999999999999</v>
      </c>
      <c r="J39" s="1" t="s">
        <v>48</v>
      </c>
      <c r="K39" s="25">
        <v>0</v>
      </c>
      <c r="M39" s="25">
        <f>ROUND(I39*K39,0)</f>
        <v>0</v>
      </c>
      <c r="N39" s="26">
        <v>1.1999999999999999E-3</v>
      </c>
      <c r="O39" s="24">
        <f>ROUND(I39*N39,3)</f>
        <v>2E-3</v>
      </c>
      <c r="P39" s="26">
        <v>8.7999999999999995E-2</v>
      </c>
      <c r="Q39" s="24">
        <f>ROUND(I39*P39,3)</f>
        <v>0.156</v>
      </c>
      <c r="R39" s="26">
        <v>0</v>
      </c>
      <c r="S39" s="27">
        <f>ROUND(M39*R39,2)</f>
        <v>0</v>
      </c>
      <c r="T39" s="26">
        <v>1</v>
      </c>
      <c r="U39" s="27">
        <f>ROUND(M39*T39,2)</f>
        <v>0</v>
      </c>
    </row>
    <row r="40" spans="1:21" ht="3" customHeight="1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21" ht="15" customHeight="1">
      <c r="B41" s="15" t="s">
        <v>40</v>
      </c>
      <c r="C41" s="8"/>
      <c r="D41" s="8"/>
      <c r="E41" s="8"/>
      <c r="F41" s="17" t="s">
        <v>64</v>
      </c>
      <c r="G41" s="18" t="s">
        <v>65</v>
      </c>
      <c r="M41" s="20">
        <f>ROUND(SUBTOTAL(9,M38:M40),0)</f>
        <v>0</v>
      </c>
      <c r="O41" s="21">
        <f>ROUND(SUBTOTAL(9,O38:O40),3)</f>
        <v>2E-3</v>
      </c>
      <c r="Q41" s="21">
        <f>ROUND(SUBTOTAL(9,Q38:Q40),3)</f>
        <v>0.156</v>
      </c>
      <c r="S41" s="1">
        <f>ROUND(SUBTOTAL(9,S38:S40),2)</f>
        <v>0</v>
      </c>
      <c r="U41" s="1">
        <f>ROUND(SUBTOTAL(9,U38:U40),2)</f>
        <v>0</v>
      </c>
    </row>
    <row r="42" spans="1:21" ht="12.75" customHeight="1"/>
    <row r="43" spans="1:21" ht="15" customHeight="1">
      <c r="A43" s="1" t="s">
        <v>18</v>
      </c>
      <c r="B43" s="6"/>
      <c r="C43" s="6"/>
      <c r="D43" s="6"/>
      <c r="E43" s="6"/>
      <c r="F43" s="13" t="s">
        <v>68</v>
      </c>
      <c r="G43" s="14" t="s">
        <v>69</v>
      </c>
      <c r="H43" s="6"/>
      <c r="I43" s="6"/>
      <c r="J43" s="6"/>
      <c r="K43" s="6"/>
      <c r="L43" s="6"/>
      <c r="M43" s="6"/>
      <c r="N43" s="7"/>
      <c r="O43" s="7"/>
      <c r="P43" s="7"/>
      <c r="Q43" s="7"/>
    </row>
    <row r="44" spans="1:21" ht="3" customHeight="1"/>
    <row r="45" spans="1:21" s="37" customFormat="1" ht="25.5" customHeight="1">
      <c r="A45" s="28" t="s">
        <v>45</v>
      </c>
      <c r="B45" s="28">
        <v>1</v>
      </c>
      <c r="C45" s="28">
        <v>0</v>
      </c>
      <c r="D45" s="29">
        <v>1251036</v>
      </c>
      <c r="E45" s="28" t="s">
        <v>41</v>
      </c>
      <c r="F45" s="30" t="s">
        <v>70</v>
      </c>
      <c r="G45" s="31" t="s">
        <v>71</v>
      </c>
      <c r="H45" s="32"/>
      <c r="I45" s="33">
        <v>1</v>
      </c>
      <c r="J45" s="28" t="s">
        <v>53</v>
      </c>
      <c r="K45" s="34">
        <v>0</v>
      </c>
      <c r="L45" s="28"/>
      <c r="M45" s="34">
        <f>ROUND(I45*K45,0)</f>
        <v>0</v>
      </c>
      <c r="N45" s="28"/>
      <c r="O45" s="28"/>
      <c r="P45" s="35">
        <v>1E-3</v>
      </c>
      <c r="Q45" s="33">
        <f>ROUND(I45*P45,3)</f>
        <v>1E-3</v>
      </c>
      <c r="R45" s="35">
        <v>0</v>
      </c>
      <c r="S45" s="36">
        <f>ROUND(M45*R45,2)</f>
        <v>0</v>
      </c>
      <c r="T45" s="35">
        <v>1</v>
      </c>
      <c r="U45" s="36">
        <f>ROUND(M45*T45,2)</f>
        <v>0</v>
      </c>
    </row>
    <row r="46" spans="1:21" s="37" customFormat="1" ht="25.5" customHeight="1">
      <c r="A46" s="28" t="s">
        <v>45</v>
      </c>
      <c r="B46" s="28">
        <v>2</v>
      </c>
      <c r="C46" s="28">
        <v>0</v>
      </c>
      <c r="D46" s="29">
        <v>1251036</v>
      </c>
      <c r="E46" s="28" t="s">
        <v>41</v>
      </c>
      <c r="F46" s="30" t="s">
        <v>72</v>
      </c>
      <c r="G46" s="31" t="s">
        <v>73</v>
      </c>
      <c r="H46" s="38"/>
      <c r="I46" s="33">
        <v>1</v>
      </c>
      <c r="J46" s="28" t="s">
        <v>53</v>
      </c>
      <c r="K46" s="34">
        <v>0</v>
      </c>
      <c r="L46" s="28"/>
      <c r="M46" s="34">
        <f>ROUND(I46*K46,0)</f>
        <v>0</v>
      </c>
      <c r="N46" s="28"/>
      <c r="O46" s="28"/>
      <c r="P46" s="35">
        <v>4.0000000000000002E-4</v>
      </c>
      <c r="Q46" s="33">
        <f>ROUND(I46*P46,3)</f>
        <v>0</v>
      </c>
      <c r="R46" s="35">
        <v>0</v>
      </c>
      <c r="S46" s="36">
        <f>ROUND(M46*R46,2)</f>
        <v>0</v>
      </c>
      <c r="T46" s="35">
        <v>1</v>
      </c>
      <c r="U46" s="36">
        <f>ROUND(M46*T46,2)</f>
        <v>0</v>
      </c>
    </row>
    <row r="47" spans="1:21" s="37" customFormat="1" ht="25.5" customHeight="1">
      <c r="A47" s="28" t="s">
        <v>45</v>
      </c>
      <c r="B47" s="28">
        <v>3</v>
      </c>
      <c r="C47" s="28">
        <v>0</v>
      </c>
      <c r="D47" s="29">
        <v>1251123</v>
      </c>
      <c r="E47" s="28" t="s">
        <v>41</v>
      </c>
      <c r="F47" s="30" t="s">
        <v>74</v>
      </c>
      <c r="G47" s="31" t="s">
        <v>75</v>
      </c>
      <c r="H47" s="38"/>
      <c r="I47" s="33">
        <v>66.832999999999998</v>
      </c>
      <c r="J47" s="28" t="s">
        <v>48</v>
      </c>
      <c r="K47" s="34">
        <v>0</v>
      </c>
      <c r="L47" s="28"/>
      <c r="M47" s="34">
        <f>ROUND(I47*K47,0)</f>
        <v>0</v>
      </c>
      <c r="N47" s="28"/>
      <c r="O47" s="28"/>
      <c r="P47" s="35">
        <v>0.01</v>
      </c>
      <c r="Q47" s="33">
        <f>ROUND(I47*P47,3)</f>
        <v>0.66800000000000004</v>
      </c>
      <c r="R47" s="35">
        <v>0</v>
      </c>
      <c r="S47" s="36">
        <f>ROUND(M47*R47,2)</f>
        <v>0</v>
      </c>
      <c r="T47" s="35">
        <v>1</v>
      </c>
      <c r="U47" s="36">
        <f>ROUND(M47*T47,2)</f>
        <v>0</v>
      </c>
    </row>
    <row r="48" spans="1:21" s="37" customFormat="1" ht="25.5" customHeight="1">
      <c r="A48" s="28" t="s">
        <v>45</v>
      </c>
      <c r="B48" s="28">
        <v>4</v>
      </c>
      <c r="C48" s="28">
        <v>0</v>
      </c>
      <c r="D48" s="29">
        <v>1251128</v>
      </c>
      <c r="E48" s="28" t="s">
        <v>41</v>
      </c>
      <c r="F48" s="30" t="s">
        <v>76</v>
      </c>
      <c r="G48" s="31" t="s">
        <v>77</v>
      </c>
      <c r="H48" s="38"/>
      <c r="I48" s="33">
        <v>129.56200000000001</v>
      </c>
      <c r="J48" s="28" t="s">
        <v>48</v>
      </c>
      <c r="K48" s="34">
        <v>0</v>
      </c>
      <c r="L48" s="28"/>
      <c r="M48" s="34">
        <f>ROUND(I48*K48,0)</f>
        <v>0</v>
      </c>
      <c r="N48" s="28"/>
      <c r="O48" s="28"/>
      <c r="P48" s="35">
        <v>0.01</v>
      </c>
      <c r="Q48" s="33">
        <f>ROUND(I48*P48,3)</f>
        <v>1.296</v>
      </c>
      <c r="R48" s="35">
        <v>0</v>
      </c>
      <c r="S48" s="36">
        <f>ROUND(M48*R48,2)</f>
        <v>0</v>
      </c>
      <c r="T48" s="35">
        <v>1</v>
      </c>
      <c r="U48" s="36">
        <f>ROUND(M48*T48,2)</f>
        <v>0</v>
      </c>
    </row>
    <row r="49" spans="1:21" s="37" customFormat="1" ht="12.75" customHeight="1">
      <c r="A49" s="28" t="s">
        <v>45</v>
      </c>
      <c r="B49" s="28">
        <v>5</v>
      </c>
      <c r="C49" s="28">
        <v>0</v>
      </c>
      <c r="D49" s="29">
        <v>1251209</v>
      </c>
      <c r="E49" s="28" t="s">
        <v>41</v>
      </c>
      <c r="F49" s="30" t="s">
        <v>78</v>
      </c>
      <c r="G49" s="31" t="s">
        <v>79</v>
      </c>
      <c r="H49" s="38"/>
      <c r="I49" s="33">
        <v>3.617</v>
      </c>
      <c r="J49" s="28" t="s">
        <v>80</v>
      </c>
      <c r="K49" s="34">
        <v>0</v>
      </c>
      <c r="L49" s="28"/>
      <c r="M49" s="34">
        <f>ROUND(I49*K49,0)</f>
        <v>0</v>
      </c>
      <c r="N49" s="28"/>
      <c r="O49" s="28"/>
      <c r="P49" s="35"/>
      <c r="Q49" s="33"/>
      <c r="R49" s="35">
        <v>0</v>
      </c>
      <c r="S49" s="36">
        <f>ROUND(M49*R49,2)</f>
        <v>0</v>
      </c>
      <c r="T49" s="35">
        <v>1</v>
      </c>
      <c r="U49" s="36">
        <f>ROUND(M49*T49,2)</f>
        <v>0</v>
      </c>
    </row>
    <row r="50" spans="1:21" s="37" customFormat="1" ht="12.75" customHeight="1">
      <c r="A50" s="28" t="s">
        <v>45</v>
      </c>
      <c r="B50" s="28">
        <v>6</v>
      </c>
      <c r="C50" s="28">
        <v>0</v>
      </c>
      <c r="D50" s="29">
        <v>1251210</v>
      </c>
      <c r="E50" s="28" t="s">
        <v>41</v>
      </c>
      <c r="F50" s="30" t="s">
        <v>81</v>
      </c>
      <c r="G50" s="31" t="s">
        <v>82</v>
      </c>
      <c r="H50" s="38"/>
      <c r="I50" s="33">
        <v>7.234</v>
      </c>
      <c r="J50" s="28" t="s">
        <v>80</v>
      </c>
      <c r="K50" s="34">
        <v>0</v>
      </c>
      <c r="L50" s="28"/>
      <c r="M50" s="34">
        <f>ROUND(I50*K50,0)</f>
        <v>0</v>
      </c>
      <c r="N50" s="28"/>
      <c r="O50" s="28"/>
      <c r="P50" s="35"/>
      <c r="Q50" s="33"/>
      <c r="R50" s="35">
        <v>0</v>
      </c>
      <c r="S50" s="36">
        <f>ROUND(M50*R50,2)</f>
        <v>0</v>
      </c>
      <c r="T50" s="35">
        <v>1</v>
      </c>
      <c r="U50" s="36">
        <f>ROUND(M50*T50,2)</f>
        <v>0</v>
      </c>
    </row>
    <row r="51" spans="1:21" s="37" customFormat="1" ht="12.75" customHeight="1">
      <c r="A51" s="28" t="s">
        <v>45</v>
      </c>
      <c r="B51" s="28">
        <v>7</v>
      </c>
      <c r="C51" s="28">
        <v>0</v>
      </c>
      <c r="D51" s="29">
        <v>1251215</v>
      </c>
      <c r="E51" s="28" t="s">
        <v>41</v>
      </c>
      <c r="F51" s="30" t="s">
        <v>83</v>
      </c>
      <c r="G51" s="31" t="s">
        <v>84</v>
      </c>
      <c r="H51" s="38"/>
      <c r="I51" s="33">
        <v>3.617</v>
      </c>
      <c r="J51" s="28" t="s">
        <v>80</v>
      </c>
      <c r="K51" s="34">
        <v>0</v>
      </c>
      <c r="L51" s="28"/>
      <c r="M51" s="34">
        <f>ROUND(I51*K51,0)</f>
        <v>0</v>
      </c>
      <c r="N51" s="28"/>
      <c r="O51" s="28"/>
      <c r="P51" s="35"/>
      <c r="Q51" s="33"/>
      <c r="R51" s="35">
        <v>0</v>
      </c>
      <c r="S51" s="36">
        <f>ROUND(M51*R51,2)</f>
        <v>0</v>
      </c>
      <c r="T51" s="35">
        <v>1</v>
      </c>
      <c r="U51" s="36">
        <f>ROUND(M51*T51,2)</f>
        <v>0</v>
      </c>
    </row>
    <row r="52" spans="1:21" s="37" customFormat="1" ht="38.25" customHeight="1">
      <c r="A52" s="28" t="s">
        <v>45</v>
      </c>
      <c r="B52" s="28">
        <v>8</v>
      </c>
      <c r="C52" s="28">
        <v>0</v>
      </c>
      <c r="D52" s="29">
        <v>1251216</v>
      </c>
      <c r="E52" s="28" t="s">
        <v>41</v>
      </c>
      <c r="F52" s="30" t="s">
        <v>85</v>
      </c>
      <c r="G52" s="31" t="s">
        <v>86</v>
      </c>
      <c r="H52" s="38"/>
      <c r="I52" s="33">
        <v>28.936</v>
      </c>
      <c r="J52" s="28" t="s">
        <v>80</v>
      </c>
      <c r="K52" s="34">
        <v>0</v>
      </c>
      <c r="L52" s="28"/>
      <c r="M52" s="34">
        <f>ROUND(I52*K52,0)</f>
        <v>0</v>
      </c>
      <c r="N52" s="28"/>
      <c r="O52" s="28"/>
      <c r="P52" s="35"/>
      <c r="Q52" s="33"/>
      <c r="R52" s="35">
        <v>0</v>
      </c>
      <c r="S52" s="36">
        <f>ROUND(M52*R52,2)</f>
        <v>0</v>
      </c>
      <c r="T52" s="35">
        <v>1</v>
      </c>
      <c r="U52" s="36">
        <f>ROUND(M52*T52,2)</f>
        <v>0</v>
      </c>
    </row>
    <row r="53" spans="1:21" s="37" customFormat="1" ht="12.75" customHeight="1">
      <c r="A53" s="28" t="s">
        <v>45</v>
      </c>
      <c r="B53" s="28">
        <v>9</v>
      </c>
      <c r="C53" s="28">
        <v>0</v>
      </c>
      <c r="D53" s="29">
        <v>1251213</v>
      </c>
      <c r="E53" s="28" t="s">
        <v>41</v>
      </c>
      <c r="F53" s="30" t="s">
        <v>87</v>
      </c>
      <c r="G53" s="31" t="s">
        <v>88</v>
      </c>
      <c r="H53" s="38"/>
      <c r="I53" s="33">
        <v>3.617</v>
      </c>
      <c r="J53" s="28" t="s">
        <v>80</v>
      </c>
      <c r="K53" s="34">
        <v>0</v>
      </c>
      <c r="L53" s="28"/>
      <c r="M53" s="34">
        <f>ROUND(I53*K53,0)</f>
        <v>0</v>
      </c>
      <c r="N53" s="28"/>
      <c r="O53" s="28"/>
      <c r="P53" s="35"/>
      <c r="Q53" s="33"/>
      <c r="R53" s="35">
        <v>0</v>
      </c>
      <c r="S53" s="36">
        <f>ROUND(M53*R53,2)</f>
        <v>0</v>
      </c>
      <c r="T53" s="35">
        <v>1</v>
      </c>
      <c r="U53" s="36">
        <f>ROUND(M53*T53,2)</f>
        <v>0</v>
      </c>
    </row>
    <row r="54" spans="1:21" s="37" customFormat="1" ht="38.25" customHeight="1">
      <c r="A54" s="28" t="s">
        <v>45</v>
      </c>
      <c r="B54" s="28">
        <v>10</v>
      </c>
      <c r="C54" s="28">
        <v>0</v>
      </c>
      <c r="D54" s="29">
        <v>1251214</v>
      </c>
      <c r="E54" s="28" t="s">
        <v>41</v>
      </c>
      <c r="F54" s="30" t="s">
        <v>89</v>
      </c>
      <c r="G54" s="31" t="s">
        <v>90</v>
      </c>
      <c r="H54" s="38"/>
      <c r="I54" s="33">
        <v>39.786999999999999</v>
      </c>
      <c r="J54" s="28" t="s">
        <v>80</v>
      </c>
      <c r="K54" s="34">
        <v>0</v>
      </c>
      <c r="L54" s="28"/>
      <c r="M54" s="34">
        <f>ROUND(I54*K54,0)</f>
        <v>0</v>
      </c>
      <c r="N54" s="28"/>
      <c r="O54" s="28"/>
      <c r="P54" s="35"/>
      <c r="Q54" s="33"/>
      <c r="R54" s="35">
        <v>0</v>
      </c>
      <c r="S54" s="36">
        <f>ROUND(M54*R54,2)</f>
        <v>0</v>
      </c>
      <c r="T54" s="35">
        <v>1</v>
      </c>
      <c r="U54" s="36">
        <f>ROUND(M54*T54,2)</f>
        <v>0</v>
      </c>
    </row>
    <row r="55" spans="1:21" s="37" customFormat="1" ht="12.75" customHeight="1">
      <c r="A55" s="28" t="s">
        <v>45</v>
      </c>
      <c r="B55" s="28">
        <v>11</v>
      </c>
      <c r="C55" s="28">
        <v>0</v>
      </c>
      <c r="D55" s="29">
        <v>0</v>
      </c>
      <c r="E55" s="28" t="s">
        <v>41</v>
      </c>
      <c r="F55" s="30" t="s">
        <v>91</v>
      </c>
      <c r="G55" s="31" t="s">
        <v>92</v>
      </c>
      <c r="H55" s="38"/>
      <c r="I55" s="33">
        <v>3.617</v>
      </c>
      <c r="J55" s="28" t="s">
        <v>80</v>
      </c>
      <c r="K55" s="34">
        <v>0</v>
      </c>
      <c r="L55" s="28"/>
      <c r="M55" s="34">
        <f>ROUND(I55*K55,0)</f>
        <v>0</v>
      </c>
      <c r="N55" s="28"/>
      <c r="O55" s="28"/>
      <c r="P55" s="35"/>
      <c r="Q55" s="33"/>
      <c r="R55" s="35">
        <v>0</v>
      </c>
      <c r="S55" s="36">
        <f>ROUND(M55*R55,2)</f>
        <v>0</v>
      </c>
      <c r="T55" s="35">
        <v>1</v>
      </c>
      <c r="U55" s="36">
        <f>ROUND(M55*T55,2)</f>
        <v>0</v>
      </c>
    </row>
    <row r="56" spans="1:21" ht="3" customHeight="1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21" ht="15" customHeight="1">
      <c r="B57" s="15" t="s">
        <v>40</v>
      </c>
      <c r="C57" s="8"/>
      <c r="D57" s="8"/>
      <c r="E57" s="8"/>
      <c r="F57" s="17" t="s">
        <v>68</v>
      </c>
      <c r="G57" s="18" t="s">
        <v>69</v>
      </c>
      <c r="M57" s="20">
        <f>ROUND(SUBTOTAL(9,M44:M56),0)</f>
        <v>0</v>
      </c>
      <c r="O57" s="21">
        <f>ROUND(SUBTOTAL(9,O44:O56),3)</f>
        <v>0</v>
      </c>
      <c r="Q57" s="21">
        <f>ROUND(SUBTOTAL(9,Q44:Q56),3)</f>
        <v>1.9650000000000001</v>
      </c>
      <c r="S57" s="1">
        <f>ROUND(SUBTOTAL(9,S44:S56),2)</f>
        <v>0</v>
      </c>
      <c r="U57" s="1">
        <f>ROUND(SUBTOTAL(9,U44:U56),2)</f>
        <v>0</v>
      </c>
    </row>
    <row r="58" spans="1:21" ht="12.75" customHeight="1"/>
    <row r="59" spans="1:21" ht="15" customHeight="1">
      <c r="A59" s="1" t="s">
        <v>18</v>
      </c>
      <c r="B59" s="6"/>
      <c r="C59" s="6"/>
      <c r="D59" s="6"/>
      <c r="E59" s="6"/>
      <c r="F59" s="13" t="s">
        <v>93</v>
      </c>
      <c r="G59" s="14" t="s">
        <v>94</v>
      </c>
      <c r="H59" s="6"/>
      <c r="I59" s="6"/>
      <c r="J59" s="6"/>
      <c r="K59" s="6"/>
      <c r="L59" s="6"/>
      <c r="M59" s="6"/>
      <c r="N59" s="7"/>
      <c r="O59" s="7"/>
      <c r="P59" s="7"/>
      <c r="Q59" s="7"/>
    </row>
    <row r="60" spans="1:21" ht="3" customHeight="1"/>
    <row r="61" spans="1:21" ht="12.75" customHeight="1">
      <c r="A61" s="1" t="s">
        <v>45</v>
      </c>
      <c r="B61" s="1">
        <v>1</v>
      </c>
      <c r="C61" s="1">
        <v>0</v>
      </c>
      <c r="D61" s="5">
        <v>1290637</v>
      </c>
      <c r="E61" s="1" t="s">
        <v>41</v>
      </c>
      <c r="F61" s="16" t="s">
        <v>95</v>
      </c>
      <c r="G61" s="22" t="s">
        <v>96</v>
      </c>
      <c r="H61" s="23"/>
      <c r="I61" s="24">
        <v>3.5169999999999999</v>
      </c>
      <c r="J61" s="1" t="s">
        <v>80</v>
      </c>
      <c r="K61" s="25">
        <v>0</v>
      </c>
      <c r="M61" s="25">
        <f>ROUND(I61*K61,0)</f>
        <v>0</v>
      </c>
      <c r="R61" s="26">
        <v>0</v>
      </c>
      <c r="S61" s="27">
        <f>ROUND(M61*R61,2)</f>
        <v>0</v>
      </c>
      <c r="T61" s="26">
        <v>1</v>
      </c>
      <c r="U61" s="27">
        <f>ROUND(M61*T61,2)</f>
        <v>0</v>
      </c>
    </row>
    <row r="62" spans="1:21" ht="3" customHeight="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21" ht="15" customHeight="1">
      <c r="B63" s="15" t="s">
        <v>40</v>
      </c>
      <c r="C63" s="8"/>
      <c r="D63" s="8"/>
      <c r="E63" s="8"/>
      <c r="F63" s="17" t="s">
        <v>93</v>
      </c>
      <c r="G63" s="18" t="s">
        <v>94</v>
      </c>
      <c r="M63" s="20">
        <f>ROUND(SUBTOTAL(9,M60:M62),0)</f>
        <v>0</v>
      </c>
      <c r="O63" s="21">
        <f>ROUND(SUBTOTAL(9,O60:O62),3)</f>
        <v>0</v>
      </c>
      <c r="Q63" s="21">
        <f>ROUND(SUBTOTAL(9,Q60:Q62),3)</f>
        <v>0</v>
      </c>
      <c r="S63" s="1">
        <f>ROUND(SUBTOTAL(9,S60:S62),2)</f>
        <v>0</v>
      </c>
      <c r="U63" s="1">
        <f>ROUND(SUBTOTAL(9,U60:U62),2)</f>
        <v>0</v>
      </c>
    </row>
    <row r="64" spans="1:21" ht="12.75" customHeight="1"/>
    <row r="65" spans="1:21" ht="15" customHeight="1">
      <c r="A65" s="1" t="s">
        <v>18</v>
      </c>
      <c r="B65" s="6"/>
      <c r="C65" s="6"/>
      <c r="D65" s="6"/>
      <c r="E65" s="6"/>
      <c r="F65" s="13" t="s">
        <v>97</v>
      </c>
      <c r="G65" s="14" t="s">
        <v>98</v>
      </c>
      <c r="H65" s="6"/>
      <c r="I65" s="6"/>
      <c r="J65" s="6"/>
      <c r="K65" s="6"/>
      <c r="L65" s="6"/>
      <c r="M65" s="6"/>
      <c r="N65" s="7"/>
      <c r="O65" s="7"/>
      <c r="P65" s="7"/>
      <c r="Q65" s="7"/>
    </row>
    <row r="66" spans="1:21" ht="3" customHeight="1"/>
    <row r="67" spans="1:21" ht="12.75" customHeight="1">
      <c r="A67" s="1" t="s">
        <v>45</v>
      </c>
      <c r="B67" s="1">
        <v>1</v>
      </c>
      <c r="C67" s="1">
        <v>0</v>
      </c>
      <c r="D67" s="5">
        <v>7280704</v>
      </c>
      <c r="E67" s="1" t="s">
        <v>41</v>
      </c>
      <c r="F67" s="16" t="s">
        <v>99</v>
      </c>
      <c r="G67" s="22" t="s">
        <v>100</v>
      </c>
      <c r="H67" s="23"/>
      <c r="I67" s="24">
        <v>2.04</v>
      </c>
      <c r="J67" s="1" t="s">
        <v>48</v>
      </c>
      <c r="K67" s="25">
        <v>0</v>
      </c>
      <c r="M67" s="25">
        <f>ROUND(I67*K67,0)</f>
        <v>0</v>
      </c>
      <c r="N67" s="26">
        <v>1.7000000000000001E-4</v>
      </c>
      <c r="O67" s="24">
        <f>ROUND(I67*N67,3)</f>
        <v>0</v>
      </c>
      <c r="P67" s="26">
        <v>1.4E-2</v>
      </c>
      <c r="Q67" s="24">
        <f>ROUND(I67*P67,3)</f>
        <v>2.9000000000000001E-2</v>
      </c>
      <c r="R67" s="26">
        <v>0</v>
      </c>
      <c r="S67" s="27">
        <f>ROUND(M67*R67,2)</f>
        <v>0</v>
      </c>
      <c r="T67" s="26">
        <v>1</v>
      </c>
      <c r="U67" s="27">
        <f>ROUND(M67*T67,2)</f>
        <v>0</v>
      </c>
    </row>
    <row r="68" spans="1:21" ht="12.75" customHeight="1">
      <c r="A68" s="1" t="s">
        <v>45</v>
      </c>
      <c r="B68" s="1">
        <v>2</v>
      </c>
      <c r="C68" s="1">
        <v>0</v>
      </c>
      <c r="D68" s="5">
        <v>7280756</v>
      </c>
      <c r="E68" s="1" t="s">
        <v>41</v>
      </c>
      <c r="F68" s="16" t="s">
        <v>101</v>
      </c>
      <c r="G68" s="22" t="s">
        <v>102</v>
      </c>
      <c r="H68" s="39"/>
      <c r="I68" s="24">
        <v>5.78</v>
      </c>
      <c r="J68" s="1" t="s">
        <v>48</v>
      </c>
      <c r="K68" s="25">
        <v>0</v>
      </c>
      <c r="M68" s="25">
        <f>ROUND(I68*K68,0)</f>
        <v>0</v>
      </c>
      <c r="N68" s="26"/>
      <c r="O68" s="24"/>
      <c r="P68" s="26">
        <v>1.6E-2</v>
      </c>
      <c r="Q68" s="24">
        <f>ROUND(I68*P68,3)</f>
        <v>9.1999999999999998E-2</v>
      </c>
      <c r="R68" s="26">
        <v>0</v>
      </c>
      <c r="S68" s="27">
        <f>ROUND(M68*R68,2)</f>
        <v>0</v>
      </c>
      <c r="T68" s="26">
        <v>1</v>
      </c>
      <c r="U68" s="27">
        <f>ROUND(M68*T68,2)</f>
        <v>0</v>
      </c>
    </row>
    <row r="69" spans="1:21" s="37" customFormat="1" ht="25.5" customHeight="1">
      <c r="A69" s="28" t="s">
        <v>45</v>
      </c>
      <c r="B69" s="28">
        <v>3</v>
      </c>
      <c r="C69" s="28">
        <v>0</v>
      </c>
      <c r="D69" s="29">
        <v>7280702</v>
      </c>
      <c r="E69" s="28" t="s">
        <v>41</v>
      </c>
      <c r="F69" s="30" t="s">
        <v>103</v>
      </c>
      <c r="G69" s="31" t="s">
        <v>104</v>
      </c>
      <c r="H69" s="38"/>
      <c r="I69" s="33">
        <v>25.361999999999998</v>
      </c>
      <c r="J69" s="28" t="s">
        <v>48</v>
      </c>
      <c r="K69" s="34">
        <v>0</v>
      </c>
      <c r="L69" s="28"/>
      <c r="M69" s="34">
        <f>ROUND(I69*K69,0)</f>
        <v>0</v>
      </c>
      <c r="N69" s="35">
        <v>1.7000000000000001E-4</v>
      </c>
      <c r="O69" s="33">
        <f>ROUND(I69*N69,3)</f>
        <v>4.0000000000000001E-3</v>
      </c>
      <c r="P69" s="35">
        <v>0.04</v>
      </c>
      <c r="Q69" s="33">
        <f>ROUND(I69*P69,3)</f>
        <v>1.014</v>
      </c>
      <c r="R69" s="35">
        <v>0</v>
      </c>
      <c r="S69" s="36">
        <f>ROUND(M69*R69,2)</f>
        <v>0</v>
      </c>
      <c r="T69" s="35">
        <v>1</v>
      </c>
      <c r="U69" s="36">
        <f>ROUND(M69*T69,2)</f>
        <v>0</v>
      </c>
    </row>
    <row r="70" spans="1:21" s="37" customFormat="1" ht="12.75" customHeight="1">
      <c r="A70" s="28" t="s">
        <v>45</v>
      </c>
      <c r="B70" s="28">
        <v>4</v>
      </c>
      <c r="C70" s="28">
        <v>0</v>
      </c>
      <c r="D70" s="29">
        <v>7280760</v>
      </c>
      <c r="E70" s="28" t="s">
        <v>41</v>
      </c>
      <c r="F70" s="30" t="s">
        <v>105</v>
      </c>
      <c r="G70" s="31" t="s">
        <v>106</v>
      </c>
      <c r="H70" s="38"/>
      <c r="I70" s="33">
        <v>67.308000000000007</v>
      </c>
      <c r="J70" s="28" t="s">
        <v>48</v>
      </c>
      <c r="K70" s="34">
        <v>0</v>
      </c>
      <c r="L70" s="28"/>
      <c r="M70" s="34">
        <f>ROUND(I70*K70,0)</f>
        <v>0</v>
      </c>
      <c r="N70" s="35"/>
      <c r="O70" s="33"/>
      <c r="P70" s="35">
        <v>2.8800000000000002E-3</v>
      </c>
      <c r="Q70" s="33">
        <f>ROUND(I70*P70,3)</f>
        <v>0.19400000000000001</v>
      </c>
      <c r="R70" s="35">
        <v>0</v>
      </c>
      <c r="S70" s="36">
        <f>ROUND(M70*R70,2)</f>
        <v>0</v>
      </c>
      <c r="T70" s="35">
        <v>1</v>
      </c>
      <c r="U70" s="36">
        <f>ROUND(M70*T70,2)</f>
        <v>0</v>
      </c>
    </row>
    <row r="71" spans="1:21" s="37" customFormat="1" ht="12.75" customHeight="1">
      <c r="A71" s="28" t="s">
        <v>45</v>
      </c>
      <c r="B71" s="28">
        <v>5</v>
      </c>
      <c r="C71" s="28">
        <v>0</v>
      </c>
      <c r="D71" s="29">
        <v>7280450</v>
      </c>
      <c r="E71" s="28" t="s">
        <v>41</v>
      </c>
      <c r="F71" s="30" t="s">
        <v>107</v>
      </c>
      <c r="G71" s="31" t="s">
        <v>108</v>
      </c>
      <c r="H71" s="38"/>
      <c r="I71" s="33">
        <v>67.308000000000007</v>
      </c>
      <c r="J71" s="28" t="s">
        <v>48</v>
      </c>
      <c r="K71" s="34">
        <v>0</v>
      </c>
      <c r="L71" s="28"/>
      <c r="M71" s="34">
        <f>ROUND(I71*K71,0)</f>
        <v>0</v>
      </c>
      <c r="N71" s="35">
        <v>9.7800000000000005E-3</v>
      </c>
      <c r="O71" s="33">
        <f>ROUND(I71*N71,3)</f>
        <v>0.65800000000000003</v>
      </c>
      <c r="P71" s="35"/>
      <c r="Q71" s="33"/>
      <c r="R71" s="35">
        <v>0</v>
      </c>
      <c r="S71" s="36">
        <f>ROUND(M71*R71,2)</f>
        <v>0</v>
      </c>
      <c r="T71" s="35">
        <v>1</v>
      </c>
      <c r="U71" s="36">
        <f>ROUND(M71*T71,2)</f>
        <v>0</v>
      </c>
    </row>
    <row r="72" spans="1:21" s="37" customFormat="1" ht="12.75" customHeight="1">
      <c r="A72" s="28" t="s">
        <v>45</v>
      </c>
      <c r="B72" s="28">
        <v>6</v>
      </c>
      <c r="C72" s="28">
        <v>0</v>
      </c>
      <c r="D72" s="29">
        <v>0</v>
      </c>
      <c r="E72" s="28" t="s">
        <v>41</v>
      </c>
      <c r="F72" s="30" t="s">
        <v>91</v>
      </c>
      <c r="G72" s="31" t="s">
        <v>109</v>
      </c>
      <c r="H72" s="38"/>
      <c r="I72" s="33">
        <v>67.308000000000007</v>
      </c>
      <c r="J72" s="28" t="s">
        <v>48</v>
      </c>
      <c r="K72" s="34">
        <v>0</v>
      </c>
      <c r="L72" s="28"/>
      <c r="M72" s="34">
        <f>ROUND(I72*K72,0)</f>
        <v>0</v>
      </c>
      <c r="N72" s="35"/>
      <c r="O72" s="33"/>
      <c r="P72" s="35"/>
      <c r="Q72" s="33"/>
      <c r="R72" s="35">
        <v>0</v>
      </c>
      <c r="S72" s="36">
        <f>ROUND(M72*R72,2)</f>
        <v>0</v>
      </c>
      <c r="T72" s="35">
        <v>1</v>
      </c>
      <c r="U72" s="36">
        <f>ROUND(M72*T72,2)</f>
        <v>0</v>
      </c>
    </row>
    <row r="73" spans="1:21" s="37" customFormat="1" ht="12.75" customHeight="1">
      <c r="A73" s="28" t="s">
        <v>45</v>
      </c>
      <c r="B73" s="28">
        <v>7</v>
      </c>
      <c r="C73" s="28">
        <v>0</v>
      </c>
      <c r="D73" s="29">
        <v>0</v>
      </c>
      <c r="E73" s="28" t="s">
        <v>41</v>
      </c>
      <c r="F73" s="30" t="s">
        <v>91</v>
      </c>
      <c r="G73" s="31" t="s">
        <v>110</v>
      </c>
      <c r="H73" s="38"/>
      <c r="I73" s="33">
        <v>67.308000000000007</v>
      </c>
      <c r="J73" s="28" t="s">
        <v>48</v>
      </c>
      <c r="K73" s="34">
        <v>0</v>
      </c>
      <c r="L73" s="28"/>
      <c r="M73" s="34">
        <f>ROUND(I73*K73,0)</f>
        <v>0</v>
      </c>
      <c r="N73" s="35"/>
      <c r="O73" s="33"/>
      <c r="P73" s="35"/>
      <c r="Q73" s="33"/>
      <c r="R73" s="35">
        <v>0</v>
      </c>
      <c r="S73" s="36">
        <f>ROUND(M73*R73,2)</f>
        <v>0</v>
      </c>
      <c r="T73" s="35">
        <v>1</v>
      </c>
      <c r="U73" s="36">
        <f>ROUND(M73*T73,2)</f>
        <v>0</v>
      </c>
    </row>
    <row r="74" spans="1:21" ht="3" customHeight="1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21" ht="15" customHeight="1">
      <c r="B75" s="15" t="s">
        <v>40</v>
      </c>
      <c r="C75" s="8"/>
      <c r="D75" s="8"/>
      <c r="E75" s="8"/>
      <c r="F75" s="17" t="s">
        <v>97</v>
      </c>
      <c r="G75" s="18" t="s">
        <v>98</v>
      </c>
      <c r="M75" s="20">
        <f>ROUND(SUBTOTAL(9,M66:M74),0)</f>
        <v>0</v>
      </c>
      <c r="O75" s="21">
        <f>ROUND(SUBTOTAL(9,O66:O74),3)</f>
        <v>0.66200000000000003</v>
      </c>
      <c r="Q75" s="21">
        <f>ROUND(SUBTOTAL(9,Q66:Q74),3)</f>
        <v>1.329</v>
      </c>
      <c r="S75" s="1">
        <f>ROUND(SUBTOTAL(9,S66:S74),2)</f>
        <v>0</v>
      </c>
      <c r="U75" s="1">
        <f>ROUND(SUBTOTAL(9,U66:U74),2)</f>
        <v>0</v>
      </c>
    </row>
    <row r="76" spans="1:21" ht="12.75" customHeight="1"/>
    <row r="77" spans="1:21" ht="15" customHeight="1">
      <c r="A77" s="1" t="s">
        <v>18</v>
      </c>
      <c r="B77" s="6"/>
      <c r="C77" s="6"/>
      <c r="D77" s="6"/>
      <c r="E77" s="6"/>
      <c r="F77" s="13" t="s">
        <v>111</v>
      </c>
      <c r="G77" s="14" t="s">
        <v>112</v>
      </c>
      <c r="H77" s="6"/>
      <c r="I77" s="6"/>
      <c r="J77" s="6"/>
      <c r="K77" s="6"/>
      <c r="L77" s="6"/>
      <c r="M77" s="6"/>
      <c r="N77" s="7"/>
      <c r="O77" s="7"/>
      <c r="P77" s="7"/>
      <c r="Q77" s="7"/>
    </row>
    <row r="78" spans="1:21" ht="3" customHeight="1"/>
    <row r="79" spans="1:21" s="37" customFormat="1" ht="25.5" customHeight="1">
      <c r="A79" s="28" t="s">
        <v>45</v>
      </c>
      <c r="B79" s="28">
        <v>1</v>
      </c>
      <c r="C79" s="28">
        <v>0</v>
      </c>
      <c r="D79" s="29">
        <v>7401422</v>
      </c>
      <c r="E79" s="28" t="s">
        <v>41</v>
      </c>
      <c r="F79" s="30" t="s">
        <v>113</v>
      </c>
      <c r="G79" s="31" t="s">
        <v>114</v>
      </c>
      <c r="H79" s="32"/>
      <c r="I79" s="33">
        <v>1</v>
      </c>
      <c r="J79" s="28" t="s">
        <v>53</v>
      </c>
      <c r="K79" s="34">
        <v>0</v>
      </c>
      <c r="L79" s="28"/>
      <c r="M79" s="34">
        <f>ROUND(I79*K79,0)</f>
        <v>0</v>
      </c>
      <c r="N79" s="28"/>
      <c r="O79" s="28"/>
      <c r="P79" s="35">
        <v>2.4E-2</v>
      </c>
      <c r="Q79" s="33">
        <f>ROUND(I79*P79,3)</f>
        <v>2.4E-2</v>
      </c>
      <c r="R79" s="35">
        <v>0</v>
      </c>
      <c r="S79" s="36">
        <f>ROUND(M79*R79,2)</f>
        <v>0</v>
      </c>
      <c r="T79" s="35">
        <v>1</v>
      </c>
      <c r="U79" s="36">
        <f>ROUND(M79*T79,2)</f>
        <v>0</v>
      </c>
    </row>
    <row r="80" spans="1:21" s="37" customFormat="1" ht="12.75" customHeight="1">
      <c r="A80" s="28" t="s">
        <v>45</v>
      </c>
      <c r="B80" s="28">
        <v>2</v>
      </c>
      <c r="C80" s="28">
        <v>0</v>
      </c>
      <c r="D80" s="29">
        <v>7401282</v>
      </c>
      <c r="E80" s="28" t="s">
        <v>41</v>
      </c>
      <c r="F80" s="30" t="s">
        <v>115</v>
      </c>
      <c r="G80" s="31" t="s">
        <v>116</v>
      </c>
      <c r="H80" s="38"/>
      <c r="I80" s="33">
        <v>1</v>
      </c>
      <c r="J80" s="28" t="s">
        <v>53</v>
      </c>
      <c r="K80" s="34">
        <v>0</v>
      </c>
      <c r="L80" s="28"/>
      <c r="M80" s="34">
        <f>ROUND(I80*K80,0)</f>
        <v>0</v>
      </c>
      <c r="N80" s="28"/>
      <c r="O80" s="28"/>
      <c r="P80" s="35">
        <v>1.8E-3</v>
      </c>
      <c r="Q80" s="33">
        <f>ROUND(I80*P80,3)</f>
        <v>2E-3</v>
      </c>
      <c r="R80" s="35">
        <v>0</v>
      </c>
      <c r="S80" s="36">
        <f>ROUND(M80*R80,2)</f>
        <v>0</v>
      </c>
      <c r="T80" s="35">
        <v>1</v>
      </c>
      <c r="U80" s="36">
        <f>ROUND(M80*T80,2)</f>
        <v>0</v>
      </c>
    </row>
    <row r="81" spans="1:21" s="37" customFormat="1" ht="25.5" customHeight="1">
      <c r="A81" s="28" t="s">
        <v>45</v>
      </c>
      <c r="B81" s="28">
        <v>3</v>
      </c>
      <c r="C81" s="28">
        <v>0</v>
      </c>
      <c r="D81" s="29">
        <v>0</v>
      </c>
      <c r="E81" s="28" t="s">
        <v>41</v>
      </c>
      <c r="F81" s="30" t="s">
        <v>117</v>
      </c>
      <c r="G81" s="31" t="s">
        <v>118</v>
      </c>
      <c r="H81" s="38"/>
      <c r="I81" s="33">
        <v>1</v>
      </c>
      <c r="J81" s="28" t="s">
        <v>53</v>
      </c>
      <c r="K81" s="34">
        <v>0</v>
      </c>
      <c r="L81" s="28"/>
      <c r="M81" s="34">
        <f>ROUND(I81*K81,0)</f>
        <v>0</v>
      </c>
      <c r="N81" s="28"/>
      <c r="O81" s="28"/>
      <c r="P81" s="35">
        <v>0.08</v>
      </c>
      <c r="Q81" s="33">
        <f>ROUND(I81*P81,3)</f>
        <v>0.08</v>
      </c>
      <c r="R81" s="35">
        <v>0</v>
      </c>
      <c r="S81" s="36">
        <f>ROUND(M81*R81,2)</f>
        <v>0</v>
      </c>
      <c r="T81" s="35">
        <v>1</v>
      </c>
      <c r="U81" s="36">
        <f>ROUND(M81*T81,2)</f>
        <v>0</v>
      </c>
    </row>
    <row r="82" spans="1:21" ht="3" customHeight="1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21" ht="15" customHeight="1">
      <c r="B83" s="15" t="s">
        <v>40</v>
      </c>
      <c r="C83" s="8"/>
      <c r="D83" s="8"/>
      <c r="E83" s="8"/>
      <c r="F83" s="17" t="s">
        <v>111</v>
      </c>
      <c r="G83" s="18" t="s">
        <v>112</v>
      </c>
      <c r="M83" s="20">
        <f>ROUND(SUBTOTAL(9,M78:M82),0)</f>
        <v>0</v>
      </c>
      <c r="O83" s="21">
        <f>ROUND(SUBTOTAL(9,O78:O82),3)</f>
        <v>0</v>
      </c>
      <c r="Q83" s="21">
        <f>ROUND(SUBTOTAL(9,Q78:Q82),3)</f>
        <v>0.106</v>
      </c>
      <c r="S83" s="1">
        <f>ROUND(SUBTOTAL(9,S78:S82),2)</f>
        <v>0</v>
      </c>
      <c r="U83" s="1">
        <f>ROUND(SUBTOTAL(9,U78:U82),2)</f>
        <v>0</v>
      </c>
    </row>
    <row r="84" spans="1:21" ht="12.75" customHeight="1"/>
    <row r="85" spans="1:21" ht="15" customHeight="1">
      <c r="A85" s="1" t="s">
        <v>18</v>
      </c>
      <c r="B85" s="6"/>
      <c r="C85" s="6"/>
      <c r="D85" s="6"/>
      <c r="E85" s="6"/>
      <c r="F85" s="13" t="s">
        <v>119</v>
      </c>
      <c r="G85" s="14" t="s">
        <v>120</v>
      </c>
      <c r="H85" s="6"/>
      <c r="I85" s="6"/>
      <c r="J85" s="6"/>
      <c r="K85" s="6"/>
      <c r="L85" s="6"/>
      <c r="M85" s="6"/>
      <c r="N85" s="7"/>
      <c r="O85" s="7"/>
      <c r="P85" s="7"/>
      <c r="Q85" s="7"/>
    </row>
    <row r="86" spans="1:21" ht="3" customHeight="1"/>
    <row r="87" spans="1:21" ht="12.75" customHeight="1">
      <c r="A87" s="1" t="s">
        <v>45</v>
      </c>
      <c r="B87" s="1">
        <v>1</v>
      </c>
      <c r="C87" s="1">
        <v>0</v>
      </c>
      <c r="D87" s="5">
        <v>7610081</v>
      </c>
      <c r="E87" s="1" t="s">
        <v>41</v>
      </c>
      <c r="F87" s="16" t="s">
        <v>121</v>
      </c>
      <c r="G87" s="22" t="s">
        <v>122</v>
      </c>
      <c r="H87" s="23"/>
      <c r="I87" s="24">
        <v>41.6</v>
      </c>
      <c r="J87" s="1" t="s">
        <v>44</v>
      </c>
      <c r="K87" s="25">
        <v>0</v>
      </c>
      <c r="M87" s="25">
        <f>ROUND(I87*K87,0)</f>
        <v>0</v>
      </c>
      <c r="R87" s="26">
        <v>0</v>
      </c>
      <c r="S87" s="27">
        <f>ROUND(M87*R87,2)</f>
        <v>0</v>
      </c>
      <c r="T87" s="26">
        <v>1</v>
      </c>
      <c r="U87" s="27">
        <f>ROUND(M87*T87,2)</f>
        <v>0</v>
      </c>
    </row>
    <row r="88" spans="1:21" ht="12.75" customHeight="1">
      <c r="A88" s="1" t="s">
        <v>45</v>
      </c>
      <c r="B88" s="1">
        <v>2</v>
      </c>
      <c r="C88" s="1">
        <v>0</v>
      </c>
      <c r="D88" s="5">
        <v>7610082</v>
      </c>
      <c r="E88" s="1" t="s">
        <v>41</v>
      </c>
      <c r="F88" s="16" t="s">
        <v>123</v>
      </c>
      <c r="G88" s="22" t="s">
        <v>124</v>
      </c>
      <c r="H88" s="39"/>
      <c r="I88" s="24">
        <v>61.024999999999999</v>
      </c>
      <c r="J88" s="1" t="s">
        <v>48</v>
      </c>
      <c r="K88" s="25">
        <v>0</v>
      </c>
      <c r="M88" s="25">
        <f>ROUND(I88*K88,0)</f>
        <v>0</v>
      </c>
      <c r="P88" s="26">
        <v>1E-3</v>
      </c>
      <c r="Q88" s="24">
        <f>ROUND(I88*P88,3)</f>
        <v>6.0999999999999999E-2</v>
      </c>
      <c r="R88" s="26">
        <v>0</v>
      </c>
      <c r="S88" s="27">
        <f>ROUND(M88*R88,2)</f>
        <v>0</v>
      </c>
      <c r="T88" s="26">
        <v>1</v>
      </c>
      <c r="U88" s="27">
        <f>ROUND(M88*T88,2)</f>
        <v>0</v>
      </c>
    </row>
    <row r="89" spans="1:21" ht="12.75" customHeight="1">
      <c r="A89" s="1" t="s">
        <v>45</v>
      </c>
      <c r="B89" s="1">
        <v>3</v>
      </c>
      <c r="C89" s="1">
        <v>0</v>
      </c>
      <c r="D89" s="5">
        <v>7610026</v>
      </c>
      <c r="E89" s="1" t="s">
        <v>41</v>
      </c>
      <c r="F89" s="16" t="s">
        <v>125</v>
      </c>
      <c r="G89" s="22" t="s">
        <v>126</v>
      </c>
      <c r="H89" s="39"/>
      <c r="I89" s="24">
        <v>67.308000000000007</v>
      </c>
      <c r="J89" s="1" t="s">
        <v>48</v>
      </c>
      <c r="K89" s="25">
        <v>0</v>
      </c>
      <c r="M89" s="25">
        <f>ROUND(I89*K89,0)</f>
        <v>0</v>
      </c>
      <c r="N89" s="26">
        <v>2.7E-4</v>
      </c>
      <c r="O89" s="24">
        <f>ROUND(I89*N89,3)</f>
        <v>1.7999999999999999E-2</v>
      </c>
      <c r="P89" s="26"/>
      <c r="Q89" s="24"/>
      <c r="R89" s="26">
        <v>0</v>
      </c>
      <c r="S89" s="27">
        <f>ROUND(M89*R89,2)</f>
        <v>0</v>
      </c>
      <c r="T89" s="26">
        <v>1</v>
      </c>
      <c r="U89" s="27">
        <f>ROUND(M89*T89,2)</f>
        <v>0</v>
      </c>
    </row>
    <row r="90" spans="1:21" ht="12.75" customHeight="1">
      <c r="A90" s="1" t="s">
        <v>129</v>
      </c>
      <c r="B90" s="1">
        <v>4</v>
      </c>
      <c r="C90" s="1">
        <v>0</v>
      </c>
      <c r="D90" s="5" t="s">
        <v>91</v>
      </c>
      <c r="E90" s="1" t="s">
        <v>41</v>
      </c>
      <c r="F90" s="16" t="s">
        <v>127</v>
      </c>
      <c r="G90" s="22" t="s">
        <v>128</v>
      </c>
      <c r="H90" s="39"/>
      <c r="I90" s="24">
        <v>69.326999999999998</v>
      </c>
      <c r="J90" s="1" t="s">
        <v>48</v>
      </c>
      <c r="K90" s="25">
        <v>0</v>
      </c>
      <c r="M90" s="25">
        <f>ROUND(I90*K90,0)</f>
        <v>0</v>
      </c>
      <c r="N90" s="26"/>
      <c r="O90" s="24"/>
      <c r="P90" s="26"/>
      <c r="Q90" s="24"/>
      <c r="R90" s="26">
        <v>0</v>
      </c>
      <c r="S90" s="27">
        <f>ROUND(M90*R90,2)</f>
        <v>0</v>
      </c>
      <c r="T90" s="26">
        <v>1</v>
      </c>
      <c r="U90" s="27">
        <f>ROUND(M90*T90,2)</f>
        <v>0</v>
      </c>
    </row>
    <row r="91" spans="1:21" s="37" customFormat="1" ht="38.25" customHeight="1">
      <c r="A91" s="28" t="s">
        <v>45</v>
      </c>
      <c r="B91" s="28">
        <v>5</v>
      </c>
      <c r="C91" s="28">
        <v>0</v>
      </c>
      <c r="D91" s="29">
        <v>7610030</v>
      </c>
      <c r="E91" s="28" t="s">
        <v>41</v>
      </c>
      <c r="F91" s="30" t="s">
        <v>130</v>
      </c>
      <c r="G91" s="31" t="s">
        <v>131</v>
      </c>
      <c r="H91" s="38"/>
      <c r="I91" s="33">
        <v>47.116</v>
      </c>
      <c r="J91" s="28" t="s">
        <v>44</v>
      </c>
      <c r="K91" s="34">
        <v>0</v>
      </c>
      <c r="L91" s="28"/>
      <c r="M91" s="34">
        <f>ROUND(I91*K91,0)</f>
        <v>0</v>
      </c>
      <c r="N91" s="35"/>
      <c r="O91" s="33"/>
      <c r="P91" s="35"/>
      <c r="Q91" s="33"/>
      <c r="R91" s="35">
        <v>0</v>
      </c>
      <c r="S91" s="36">
        <f>ROUND(M91*R91,2)</f>
        <v>0</v>
      </c>
      <c r="T91" s="35">
        <v>1</v>
      </c>
      <c r="U91" s="36">
        <f>ROUND(M91*T91,2)</f>
        <v>0</v>
      </c>
    </row>
    <row r="92" spans="1:21" s="37" customFormat="1" ht="12.75" customHeight="1">
      <c r="A92" s="28" t="s">
        <v>45</v>
      </c>
      <c r="B92" s="28">
        <v>6</v>
      </c>
      <c r="C92" s="28">
        <v>0</v>
      </c>
      <c r="D92" s="29">
        <v>0</v>
      </c>
      <c r="E92" s="28" t="s">
        <v>41</v>
      </c>
      <c r="F92" s="30" t="s">
        <v>91</v>
      </c>
      <c r="G92" s="31" t="s">
        <v>132</v>
      </c>
      <c r="H92" s="38"/>
      <c r="I92" s="33">
        <v>33.549999999999997</v>
      </c>
      <c r="J92" s="28" t="s">
        <v>133</v>
      </c>
      <c r="K92" s="34">
        <v>0</v>
      </c>
      <c r="L92" s="28"/>
      <c r="M92" s="34">
        <f>ROUND(I92*K92,0)</f>
        <v>0</v>
      </c>
      <c r="N92" s="35"/>
      <c r="O92" s="33"/>
      <c r="P92" s="35"/>
      <c r="Q92" s="33"/>
      <c r="R92" s="35">
        <v>0</v>
      </c>
      <c r="S92" s="36">
        <f>ROUND(M92*R92,2)</f>
        <v>0</v>
      </c>
      <c r="T92" s="35">
        <v>1</v>
      </c>
      <c r="U92" s="36">
        <f>ROUND(M92*T92,2)</f>
        <v>0</v>
      </c>
    </row>
    <row r="93" spans="1:21" s="37" customFormat="1" ht="12.75" customHeight="1">
      <c r="A93" s="28" t="s">
        <v>129</v>
      </c>
      <c r="B93" s="28">
        <v>7</v>
      </c>
      <c r="C93" s="28">
        <v>0</v>
      </c>
      <c r="D93" s="29" t="s">
        <v>134</v>
      </c>
      <c r="E93" s="28" t="s">
        <v>41</v>
      </c>
      <c r="F93" s="30" t="s">
        <v>135</v>
      </c>
      <c r="G93" s="31" t="s">
        <v>136</v>
      </c>
      <c r="H93" s="38"/>
      <c r="I93" s="33">
        <v>34.220999999999997</v>
      </c>
      <c r="J93" s="28" t="s">
        <v>44</v>
      </c>
      <c r="K93" s="34">
        <v>0</v>
      </c>
      <c r="L93" s="28"/>
      <c r="M93" s="34">
        <f>ROUND(I93*K93,0)</f>
        <v>0</v>
      </c>
      <c r="N93" s="35">
        <v>1.4999999999999999E-4</v>
      </c>
      <c r="O93" s="33">
        <f>ROUND(I93*N93,3)</f>
        <v>5.0000000000000001E-3</v>
      </c>
      <c r="P93" s="35"/>
      <c r="Q93" s="33"/>
      <c r="R93" s="35">
        <v>0</v>
      </c>
      <c r="S93" s="36">
        <f>ROUND(M93*R93,2)</f>
        <v>0</v>
      </c>
      <c r="T93" s="35">
        <v>1</v>
      </c>
      <c r="U93" s="36">
        <f>ROUND(M93*T93,2)</f>
        <v>0</v>
      </c>
    </row>
    <row r="94" spans="1:21" s="37" customFormat="1" ht="12.75" customHeight="1">
      <c r="A94" s="28" t="s">
        <v>45</v>
      </c>
      <c r="B94" s="28">
        <v>8</v>
      </c>
      <c r="C94" s="28">
        <v>0</v>
      </c>
      <c r="D94" s="29">
        <v>0</v>
      </c>
      <c r="E94" s="28" t="s">
        <v>41</v>
      </c>
      <c r="F94" s="30" t="s">
        <v>91</v>
      </c>
      <c r="G94" s="31" t="s">
        <v>137</v>
      </c>
      <c r="H94" s="38"/>
      <c r="I94" s="33">
        <v>67.308000000000007</v>
      </c>
      <c r="J94" s="28" t="s">
        <v>48</v>
      </c>
      <c r="K94" s="34">
        <v>0</v>
      </c>
      <c r="L94" s="28"/>
      <c r="M94" s="34">
        <f>ROUND(I94*K94,0)</f>
        <v>0</v>
      </c>
      <c r="N94" s="35"/>
      <c r="O94" s="33"/>
      <c r="P94" s="35"/>
      <c r="Q94" s="33"/>
      <c r="R94" s="35">
        <v>0</v>
      </c>
      <c r="S94" s="36">
        <f>ROUND(M94*R94,2)</f>
        <v>0</v>
      </c>
      <c r="T94" s="35">
        <v>1</v>
      </c>
      <c r="U94" s="36">
        <f>ROUND(M94*T94,2)</f>
        <v>0</v>
      </c>
    </row>
    <row r="95" spans="1:21" s="37" customFormat="1" ht="12.75" customHeight="1">
      <c r="A95" s="28" t="s">
        <v>129</v>
      </c>
      <c r="B95" s="28">
        <v>9</v>
      </c>
      <c r="C95" s="28">
        <v>0</v>
      </c>
      <c r="D95" s="29" t="s">
        <v>91</v>
      </c>
      <c r="E95" s="28" t="s">
        <v>41</v>
      </c>
      <c r="F95" s="30" t="s">
        <v>138</v>
      </c>
      <c r="G95" s="31" t="s">
        <v>139</v>
      </c>
      <c r="H95" s="38"/>
      <c r="I95" s="33">
        <v>461.05599999999998</v>
      </c>
      <c r="J95" s="28" t="s">
        <v>140</v>
      </c>
      <c r="K95" s="34">
        <v>0</v>
      </c>
      <c r="L95" s="28"/>
      <c r="M95" s="34">
        <f>ROUND(I95*K95,0)</f>
        <v>0</v>
      </c>
      <c r="N95" s="35"/>
      <c r="O95" s="33"/>
      <c r="P95" s="35"/>
      <c r="Q95" s="33"/>
      <c r="R95" s="35">
        <v>0</v>
      </c>
      <c r="S95" s="36">
        <f>ROUND(M95*R95,2)</f>
        <v>0</v>
      </c>
      <c r="T95" s="35">
        <v>1</v>
      </c>
      <c r="U95" s="36">
        <f>ROUND(M95*T95,2)</f>
        <v>0</v>
      </c>
    </row>
    <row r="96" spans="1:21" s="37" customFormat="1" ht="12.75" customHeight="1">
      <c r="A96" s="28" t="s">
        <v>45</v>
      </c>
      <c r="B96" s="28">
        <v>10</v>
      </c>
      <c r="C96" s="28">
        <v>0</v>
      </c>
      <c r="D96" s="29">
        <v>0</v>
      </c>
      <c r="E96" s="28" t="s">
        <v>41</v>
      </c>
      <c r="F96" s="30" t="s">
        <v>91</v>
      </c>
      <c r="G96" s="31" t="s">
        <v>141</v>
      </c>
      <c r="H96" s="38"/>
      <c r="I96" s="33">
        <v>67.308000000000007</v>
      </c>
      <c r="J96" s="28" t="s">
        <v>48</v>
      </c>
      <c r="K96" s="34">
        <v>0</v>
      </c>
      <c r="L96" s="28"/>
      <c r="M96" s="34">
        <f>ROUND(I96*K96,0)</f>
        <v>0</v>
      </c>
      <c r="N96" s="35"/>
      <c r="O96" s="33"/>
      <c r="P96" s="35"/>
      <c r="Q96" s="33"/>
      <c r="R96" s="35">
        <v>0</v>
      </c>
      <c r="S96" s="36">
        <f>ROUND(M96*R96,2)</f>
        <v>0</v>
      </c>
      <c r="T96" s="35">
        <v>1</v>
      </c>
      <c r="U96" s="36">
        <f>ROUND(M96*T96,2)</f>
        <v>0</v>
      </c>
    </row>
    <row r="97" spans="1:21" s="37" customFormat="1" ht="12.75" customHeight="1">
      <c r="A97" s="28" t="s">
        <v>45</v>
      </c>
      <c r="B97" s="28">
        <v>11</v>
      </c>
      <c r="C97" s="28">
        <v>0</v>
      </c>
      <c r="D97" s="29">
        <v>7610051</v>
      </c>
      <c r="E97" s="28" t="s">
        <v>41</v>
      </c>
      <c r="F97" s="30" t="s">
        <v>142</v>
      </c>
      <c r="G97" s="31" t="s">
        <v>143</v>
      </c>
      <c r="H97" s="38"/>
      <c r="I97" s="33">
        <v>67.308000000000007</v>
      </c>
      <c r="J97" s="28" t="s">
        <v>48</v>
      </c>
      <c r="K97" s="34">
        <v>0</v>
      </c>
      <c r="L97" s="28"/>
      <c r="M97" s="34">
        <f>ROUND(I97*K97,0)</f>
        <v>0</v>
      </c>
      <c r="N97" s="35"/>
      <c r="O97" s="33"/>
      <c r="P97" s="35"/>
      <c r="Q97" s="33"/>
      <c r="R97" s="35">
        <v>0</v>
      </c>
      <c r="S97" s="36">
        <f>ROUND(M97*R97,2)</f>
        <v>0</v>
      </c>
      <c r="T97" s="35">
        <v>1</v>
      </c>
      <c r="U97" s="36">
        <f>ROUND(M97*T97,2)</f>
        <v>0</v>
      </c>
    </row>
    <row r="98" spans="1:21" s="37" customFormat="1" ht="12.75" customHeight="1">
      <c r="A98" s="28" t="s">
        <v>45</v>
      </c>
      <c r="B98" s="28">
        <v>12</v>
      </c>
      <c r="C98" s="28">
        <v>0</v>
      </c>
      <c r="D98" s="29">
        <v>0</v>
      </c>
      <c r="E98" s="28" t="s">
        <v>41</v>
      </c>
      <c r="F98" s="30" t="s">
        <v>91</v>
      </c>
      <c r="G98" s="31" t="s">
        <v>144</v>
      </c>
      <c r="H98" s="38"/>
      <c r="I98" s="33">
        <v>1.7</v>
      </c>
      <c r="J98" s="28" t="s">
        <v>133</v>
      </c>
      <c r="K98" s="34">
        <v>0</v>
      </c>
      <c r="L98" s="28"/>
      <c r="M98" s="34">
        <f>ROUND(I98*K98,0)</f>
        <v>0</v>
      </c>
      <c r="N98" s="35"/>
      <c r="O98" s="33"/>
      <c r="P98" s="35"/>
      <c r="Q98" s="33"/>
      <c r="R98" s="35">
        <v>0</v>
      </c>
      <c r="S98" s="36">
        <f>ROUND(M98*R98,2)</f>
        <v>0</v>
      </c>
      <c r="T98" s="35">
        <v>1</v>
      </c>
      <c r="U98" s="36">
        <f>ROUND(M98*T98,2)</f>
        <v>0</v>
      </c>
    </row>
    <row r="99" spans="1:21" ht="3" customHeight="1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21" ht="15" customHeight="1">
      <c r="B100" s="15" t="s">
        <v>40</v>
      </c>
      <c r="C100" s="8"/>
      <c r="D100" s="8"/>
      <c r="E100" s="8"/>
      <c r="F100" s="17" t="s">
        <v>119</v>
      </c>
      <c r="G100" s="18" t="s">
        <v>120</v>
      </c>
      <c r="M100" s="20">
        <f>ROUND(SUBTOTAL(9,M86:M99),0)</f>
        <v>0</v>
      </c>
      <c r="O100" s="21">
        <f>ROUND(SUBTOTAL(9,O86:O99),3)</f>
        <v>2.3E-2</v>
      </c>
      <c r="Q100" s="21">
        <f>ROUND(SUBTOTAL(9,Q86:Q99),3)</f>
        <v>6.0999999999999999E-2</v>
      </c>
      <c r="S100" s="1">
        <f>ROUND(SUBTOTAL(9,S86:S99),2)</f>
        <v>0</v>
      </c>
      <c r="U100" s="1">
        <f>ROUND(SUBTOTAL(9,U86:U99),2)</f>
        <v>0</v>
      </c>
    </row>
    <row r="101" spans="1:21" ht="12.75" customHeight="1"/>
    <row r="102" spans="1:21" ht="15" customHeight="1">
      <c r="A102" s="1" t="s">
        <v>18</v>
      </c>
      <c r="B102" s="6"/>
      <c r="C102" s="6"/>
      <c r="D102" s="6"/>
      <c r="E102" s="6"/>
      <c r="F102" s="13" t="s">
        <v>145</v>
      </c>
      <c r="G102" s="14" t="s">
        <v>146</v>
      </c>
      <c r="H102" s="6"/>
      <c r="I102" s="6"/>
      <c r="J102" s="6"/>
      <c r="K102" s="6"/>
      <c r="L102" s="6"/>
      <c r="M102" s="6"/>
      <c r="N102" s="7"/>
      <c r="O102" s="7"/>
      <c r="P102" s="7"/>
      <c r="Q102" s="7"/>
    </row>
    <row r="103" spans="1:21" ht="3" customHeight="1"/>
    <row r="104" spans="1:21" ht="12.75" customHeight="1">
      <c r="A104" s="1" t="s">
        <v>45</v>
      </c>
      <c r="B104" s="1">
        <v>1</v>
      </c>
      <c r="C104" s="1">
        <v>0</v>
      </c>
      <c r="D104" s="5">
        <v>7760007</v>
      </c>
      <c r="E104" s="1" t="s">
        <v>41</v>
      </c>
      <c r="F104" s="16" t="s">
        <v>147</v>
      </c>
      <c r="G104" s="22" t="s">
        <v>148</v>
      </c>
      <c r="H104" s="23"/>
      <c r="I104" s="24">
        <v>213.875</v>
      </c>
      <c r="J104" s="1" t="s">
        <v>48</v>
      </c>
      <c r="K104" s="25">
        <v>0</v>
      </c>
      <c r="M104" s="25">
        <f>ROUND(I104*K104,0)</f>
        <v>0</v>
      </c>
      <c r="N104" s="26">
        <v>1.7000000000000001E-4</v>
      </c>
      <c r="O104" s="24">
        <f>ROUND(I104*N104,3)</f>
        <v>3.5999999999999997E-2</v>
      </c>
      <c r="R104" s="26">
        <v>0</v>
      </c>
      <c r="S104" s="27">
        <f>ROUND(M104*R104,2)</f>
        <v>0</v>
      </c>
      <c r="T104" s="26">
        <v>1</v>
      </c>
      <c r="U104" s="27">
        <f>ROUND(M104*T104,2)</f>
        <v>0</v>
      </c>
    </row>
    <row r="105" spans="1:21" s="37" customFormat="1" ht="38.25" customHeight="1">
      <c r="A105" s="28" t="s">
        <v>45</v>
      </c>
      <c r="B105" s="28">
        <v>2</v>
      </c>
      <c r="C105" s="28">
        <v>0</v>
      </c>
      <c r="D105" s="29">
        <v>7760333</v>
      </c>
      <c r="E105" s="28" t="s">
        <v>41</v>
      </c>
      <c r="F105" s="30" t="s">
        <v>149</v>
      </c>
      <c r="G105" s="31" t="s">
        <v>150</v>
      </c>
      <c r="H105" s="38"/>
      <c r="I105" s="33">
        <v>213.875</v>
      </c>
      <c r="J105" s="28" t="s">
        <v>48</v>
      </c>
      <c r="K105" s="34">
        <v>0</v>
      </c>
      <c r="L105" s="28"/>
      <c r="M105" s="34">
        <f>ROUND(I105*K105,0)</f>
        <v>0</v>
      </c>
      <c r="N105" s="35">
        <v>3.8999999999999999E-4</v>
      </c>
      <c r="O105" s="33">
        <f>ROUND(I105*N105,3)</f>
        <v>8.3000000000000004E-2</v>
      </c>
      <c r="P105" s="28"/>
      <c r="Q105" s="28"/>
      <c r="R105" s="35">
        <v>0</v>
      </c>
      <c r="S105" s="36">
        <f>ROUND(M105*R105,2)</f>
        <v>0</v>
      </c>
      <c r="T105" s="35">
        <v>1</v>
      </c>
      <c r="U105" s="36">
        <f>ROUND(M105*T105,2)</f>
        <v>0</v>
      </c>
    </row>
    <row r="106" spans="1:21" ht="3" customHeight="1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21" ht="15" customHeight="1">
      <c r="B107" s="15" t="s">
        <v>40</v>
      </c>
      <c r="C107" s="8"/>
      <c r="D107" s="8"/>
      <c r="E107" s="8"/>
      <c r="F107" s="17" t="s">
        <v>145</v>
      </c>
      <c r="G107" s="18" t="s">
        <v>146</v>
      </c>
      <c r="M107" s="20">
        <f>ROUND(SUBTOTAL(9,M103:M106),0)</f>
        <v>0</v>
      </c>
      <c r="O107" s="21">
        <f>ROUND(SUBTOTAL(9,O103:O106),3)</f>
        <v>0.11899999999999999</v>
      </c>
      <c r="Q107" s="21">
        <f>ROUND(SUBTOTAL(9,Q103:Q106),3)</f>
        <v>0</v>
      </c>
      <c r="S107" s="1">
        <f>ROUND(SUBTOTAL(9,S103:S106),2)</f>
        <v>0</v>
      </c>
      <c r="U107" s="1">
        <f>ROUND(SUBTOTAL(9,U103:U106),2)</f>
        <v>0</v>
      </c>
    </row>
    <row r="108" spans="1:21" ht="12.75" customHeight="1"/>
    <row r="109" spans="1:21" ht="15" customHeight="1">
      <c r="A109" s="1" t="s">
        <v>18</v>
      </c>
      <c r="B109" s="6"/>
      <c r="C109" s="6"/>
      <c r="D109" s="6"/>
      <c r="E109" s="6"/>
      <c r="F109" s="13" t="s">
        <v>151</v>
      </c>
      <c r="G109" s="14" t="s">
        <v>152</v>
      </c>
      <c r="H109" s="6"/>
      <c r="I109" s="6"/>
      <c r="J109" s="6"/>
      <c r="K109" s="6"/>
      <c r="L109" s="6"/>
      <c r="M109" s="6"/>
      <c r="N109" s="7"/>
      <c r="O109" s="7"/>
      <c r="P109" s="7"/>
      <c r="Q109" s="7"/>
    </row>
    <row r="110" spans="1:21" ht="3" customHeight="1"/>
    <row r="111" spans="1:21" ht="12.75" customHeight="1">
      <c r="A111" s="1" t="s">
        <v>45</v>
      </c>
      <c r="B111" s="1">
        <v>1</v>
      </c>
      <c r="C111" s="1">
        <v>0</v>
      </c>
      <c r="D111" s="5">
        <v>0</v>
      </c>
      <c r="E111" s="1" t="s">
        <v>41</v>
      </c>
      <c r="F111" s="16" t="s">
        <v>91</v>
      </c>
      <c r="G111" s="22" t="s">
        <v>153</v>
      </c>
      <c r="H111" s="23"/>
      <c r="I111" s="24">
        <v>1</v>
      </c>
      <c r="J111" s="1" t="s">
        <v>154</v>
      </c>
      <c r="K111" s="25">
        <v>0</v>
      </c>
      <c r="M111" s="25">
        <f>ROUND(I111*K111,0)</f>
        <v>0</v>
      </c>
      <c r="R111" s="26">
        <v>0</v>
      </c>
      <c r="S111" s="27">
        <f>ROUND(M111*R111,2)</f>
        <v>0</v>
      </c>
      <c r="T111" s="26">
        <v>1</v>
      </c>
      <c r="U111" s="27">
        <f>ROUND(M111*T111,2)</f>
        <v>0</v>
      </c>
    </row>
    <row r="112" spans="1:21" ht="3" customHeight="1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21" ht="15" customHeight="1">
      <c r="B113" s="15" t="s">
        <v>40</v>
      </c>
      <c r="C113" s="8"/>
      <c r="D113" s="8"/>
      <c r="E113" s="8"/>
      <c r="F113" s="17" t="s">
        <v>151</v>
      </c>
      <c r="G113" s="18" t="s">
        <v>152</v>
      </c>
      <c r="M113" s="20">
        <f>ROUND(SUBTOTAL(9,M110:M112),0)</f>
        <v>0</v>
      </c>
      <c r="O113" s="21">
        <f>ROUND(SUBTOTAL(9,O110:O112),3)</f>
        <v>0</v>
      </c>
      <c r="Q113" s="21">
        <f>ROUND(SUBTOTAL(9,Q110:Q112),3)</f>
        <v>0</v>
      </c>
      <c r="S113" s="1">
        <f>ROUND(SUBTOTAL(9,S110:S112),2)</f>
        <v>0</v>
      </c>
      <c r="U113" s="1">
        <f>ROUND(SUBTOTAL(9,U110:U112),2)</f>
        <v>0</v>
      </c>
    </row>
    <row r="114" spans="1:21" ht="12.75" customHeight="1"/>
    <row r="115" spans="1:21" ht="15" customHeight="1">
      <c r="A115" s="1" t="s">
        <v>18</v>
      </c>
      <c r="B115" s="6"/>
      <c r="C115" s="6"/>
      <c r="D115" s="6"/>
      <c r="E115" s="6"/>
      <c r="F115" s="13" t="s">
        <v>155</v>
      </c>
      <c r="G115" s="14" t="s">
        <v>156</v>
      </c>
      <c r="H115" s="6"/>
      <c r="I115" s="6"/>
      <c r="J115" s="6"/>
      <c r="K115" s="6"/>
      <c r="L115" s="6"/>
      <c r="M115" s="6"/>
      <c r="N115" s="7"/>
      <c r="O115" s="7"/>
      <c r="P115" s="7"/>
      <c r="Q115" s="7"/>
    </row>
    <row r="116" spans="1:21" ht="3" customHeight="1"/>
    <row r="117" spans="1:21" s="37" customFormat="1" ht="25.5" customHeight="1">
      <c r="A117" s="28" t="s">
        <v>45</v>
      </c>
      <c r="B117" s="28">
        <v>1</v>
      </c>
      <c r="C117" s="28">
        <v>0</v>
      </c>
      <c r="D117" s="29">
        <v>0</v>
      </c>
      <c r="E117" s="28" t="s">
        <v>41</v>
      </c>
      <c r="F117" s="30" t="s">
        <v>117</v>
      </c>
      <c r="G117" s="31" t="s">
        <v>157</v>
      </c>
      <c r="H117" s="32"/>
      <c r="I117" s="33">
        <v>1</v>
      </c>
      <c r="J117" s="28" t="s">
        <v>154</v>
      </c>
      <c r="K117" s="34">
        <v>0</v>
      </c>
      <c r="L117" s="28"/>
      <c r="M117" s="34">
        <f>ROUND(I117*K117,0)</f>
        <v>0</v>
      </c>
      <c r="N117" s="28"/>
      <c r="O117" s="28"/>
      <c r="P117" s="28"/>
      <c r="Q117" s="28"/>
      <c r="R117" s="35">
        <v>0</v>
      </c>
      <c r="S117" s="36">
        <f>ROUND(M117*R117,2)</f>
        <v>0</v>
      </c>
      <c r="T117" s="35">
        <v>1</v>
      </c>
      <c r="U117" s="36">
        <f>ROUND(M117*T117,2)</f>
        <v>0</v>
      </c>
    </row>
    <row r="118" spans="1:21" s="37" customFormat="1" ht="12.75" customHeight="1">
      <c r="A118" s="28" t="s">
        <v>129</v>
      </c>
      <c r="B118" s="28">
        <v>2</v>
      </c>
      <c r="C118" s="28">
        <v>0</v>
      </c>
      <c r="D118" s="29" t="s">
        <v>91</v>
      </c>
      <c r="E118" s="28" t="s">
        <v>41</v>
      </c>
      <c r="F118" s="30" t="s">
        <v>158</v>
      </c>
      <c r="G118" s="31" t="s">
        <v>159</v>
      </c>
      <c r="H118" s="38"/>
      <c r="I118" s="33">
        <v>1</v>
      </c>
      <c r="J118" s="28" t="s">
        <v>154</v>
      </c>
      <c r="K118" s="34">
        <v>0</v>
      </c>
      <c r="L118" s="28"/>
      <c r="M118" s="34">
        <f>ROUND(I118*K118,0)</f>
        <v>0</v>
      </c>
      <c r="N118" s="28"/>
      <c r="O118" s="28"/>
      <c r="P118" s="28"/>
      <c r="Q118" s="28"/>
      <c r="R118" s="35">
        <v>0</v>
      </c>
      <c r="S118" s="36">
        <f>ROUND(M118*R118,2)</f>
        <v>0</v>
      </c>
      <c r="T118" s="35">
        <v>1</v>
      </c>
      <c r="U118" s="36">
        <f>ROUND(M118*T118,2)</f>
        <v>0</v>
      </c>
    </row>
    <row r="119" spans="1:21" s="37" customFormat="1" ht="12.75" customHeight="1">
      <c r="A119" s="28" t="s">
        <v>129</v>
      </c>
      <c r="B119" s="28">
        <v>3</v>
      </c>
      <c r="C119" s="28">
        <v>0</v>
      </c>
      <c r="D119" s="29" t="s">
        <v>91</v>
      </c>
      <c r="E119" s="28" t="s">
        <v>41</v>
      </c>
      <c r="F119" s="30" t="s">
        <v>160</v>
      </c>
      <c r="G119" s="31" t="s">
        <v>161</v>
      </c>
      <c r="H119" s="38"/>
      <c r="I119" s="33">
        <v>1</v>
      </c>
      <c r="J119" s="28" t="s">
        <v>154</v>
      </c>
      <c r="K119" s="34">
        <v>0</v>
      </c>
      <c r="L119" s="28"/>
      <c r="M119" s="34">
        <f>ROUND(I119*K119,0)</f>
        <v>0</v>
      </c>
      <c r="N119" s="28"/>
      <c r="O119" s="28"/>
      <c r="P119" s="28"/>
      <c r="Q119" s="28"/>
      <c r="R119" s="35">
        <v>0</v>
      </c>
      <c r="S119" s="36">
        <f>ROUND(M119*R119,2)</f>
        <v>0</v>
      </c>
      <c r="T119" s="35">
        <v>1</v>
      </c>
      <c r="U119" s="36">
        <f>ROUND(M119*T119,2)</f>
        <v>0</v>
      </c>
    </row>
    <row r="120" spans="1:21" s="37" customFormat="1" ht="12.75" customHeight="1">
      <c r="A120" s="28" t="s">
        <v>129</v>
      </c>
      <c r="B120" s="28">
        <v>4</v>
      </c>
      <c r="C120" s="28">
        <v>0</v>
      </c>
      <c r="D120" s="29" t="s">
        <v>91</v>
      </c>
      <c r="E120" s="28" t="s">
        <v>41</v>
      </c>
      <c r="F120" s="30" t="s">
        <v>162</v>
      </c>
      <c r="G120" s="31" t="s">
        <v>163</v>
      </c>
      <c r="H120" s="38"/>
      <c r="I120" s="33">
        <v>1</v>
      </c>
      <c r="J120" s="28" t="s">
        <v>154</v>
      </c>
      <c r="K120" s="34">
        <v>0</v>
      </c>
      <c r="L120" s="28"/>
      <c r="M120" s="34">
        <f>ROUND(I120*K120,0)</f>
        <v>0</v>
      </c>
      <c r="N120" s="28"/>
      <c r="O120" s="28"/>
      <c r="P120" s="28"/>
      <c r="Q120" s="28"/>
      <c r="R120" s="35">
        <v>0</v>
      </c>
      <c r="S120" s="36">
        <f>ROUND(M120*R120,2)</f>
        <v>0</v>
      </c>
      <c r="T120" s="35">
        <v>1</v>
      </c>
      <c r="U120" s="36">
        <f>ROUND(M120*T120,2)</f>
        <v>0</v>
      </c>
    </row>
    <row r="121" spans="1:21" s="37" customFormat="1" ht="12.75" customHeight="1">
      <c r="A121" s="28" t="s">
        <v>129</v>
      </c>
      <c r="B121" s="28">
        <v>5</v>
      </c>
      <c r="C121" s="28">
        <v>0</v>
      </c>
      <c r="D121" s="29" t="s">
        <v>91</v>
      </c>
      <c r="E121" s="28" t="s">
        <v>41</v>
      </c>
      <c r="F121" s="30" t="s">
        <v>164</v>
      </c>
      <c r="G121" s="31" t="s">
        <v>165</v>
      </c>
      <c r="H121" s="38"/>
      <c r="I121" s="33">
        <v>1</v>
      </c>
      <c r="J121" s="28" t="s">
        <v>154</v>
      </c>
      <c r="K121" s="34">
        <v>0</v>
      </c>
      <c r="L121" s="28"/>
      <c r="M121" s="34">
        <f>ROUND(I121*K121,0)</f>
        <v>0</v>
      </c>
      <c r="N121" s="28"/>
      <c r="O121" s="28"/>
      <c r="P121" s="28"/>
      <c r="Q121" s="28"/>
      <c r="R121" s="35">
        <v>0</v>
      </c>
      <c r="S121" s="36">
        <f>ROUND(M121*R121,2)</f>
        <v>0</v>
      </c>
      <c r="T121" s="35">
        <v>1</v>
      </c>
      <c r="U121" s="36">
        <f>ROUND(M121*T121,2)</f>
        <v>0</v>
      </c>
    </row>
    <row r="122" spans="1:21" ht="3" customHeight="1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21" ht="15" customHeight="1">
      <c r="B123" s="15" t="s">
        <v>40</v>
      </c>
      <c r="C123" s="8"/>
      <c r="D123" s="8"/>
      <c r="E123" s="8"/>
      <c r="F123" s="17" t="s">
        <v>155</v>
      </c>
      <c r="G123" s="18" t="s">
        <v>156</v>
      </c>
      <c r="M123" s="20">
        <f>ROUND(SUBTOTAL(9,M116:M122),0)</f>
        <v>0</v>
      </c>
      <c r="O123" s="21">
        <f>ROUND(SUBTOTAL(9,O116:O122),3)</f>
        <v>0</v>
      </c>
      <c r="Q123" s="21">
        <f>ROUND(SUBTOTAL(9,Q116:Q122),3)</f>
        <v>0</v>
      </c>
      <c r="S123" s="1">
        <f>ROUND(SUBTOTAL(9,S116:S122),2)</f>
        <v>0</v>
      </c>
      <c r="U123" s="1">
        <f>ROUND(SUBTOTAL(9,U116:U122),2)</f>
        <v>0</v>
      </c>
    </row>
    <row r="124" spans="1:21" ht="12.75" customHeight="1"/>
    <row r="125" spans="1:21" ht="0.75" customHeight="1"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21" ht="15" customHeight="1">
      <c r="H126" s="42" t="s">
        <v>166</v>
      </c>
      <c r="I126" s="40"/>
      <c r="J126" s="40"/>
      <c r="K126" s="41"/>
      <c r="L126" s="41"/>
      <c r="M126" s="43">
        <f>ROUND(SUBTOTAL(9,M10:M125),0)</f>
        <v>0</v>
      </c>
      <c r="N126" s="41"/>
      <c r="O126" s="44">
        <f>ROUND(SUBTOTAL(9,O10:O125),3)</f>
        <v>4.3120000000000003</v>
      </c>
      <c r="P126" s="41"/>
      <c r="Q126" s="44">
        <f>ROUND(SUBTOTAL(9,Q10:Q125),3)</f>
        <v>3.617</v>
      </c>
      <c r="S126" s="1">
        <f>ROUND(SUBTOTAL(9,S10:S125),2)</f>
        <v>0</v>
      </c>
      <c r="U126" s="1">
        <f>ROUND(SUBTOTAL(9,U10:U125),2)</f>
        <v>0</v>
      </c>
    </row>
    <row r="127" spans="1:21" ht="12.75" customHeight="1"/>
    <row r="128" spans="1:21" ht="13.5" customHeight="1">
      <c r="A128" s="1" t="s">
        <v>168</v>
      </c>
      <c r="H128" s="2" t="s">
        <v>167</v>
      </c>
      <c r="I128" s="2"/>
      <c r="J128" s="2"/>
      <c r="M128" s="19">
        <f>ROUND(K128 * M126,0)</f>
        <v>0</v>
      </c>
    </row>
    <row r="129" spans="1:21" ht="0.75" customHeight="1"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21" ht="15" customHeight="1">
      <c r="H130" s="42" t="s">
        <v>169</v>
      </c>
      <c r="I130" s="40"/>
      <c r="J130" s="40"/>
      <c r="K130" s="41"/>
      <c r="L130" s="41"/>
      <c r="M130" s="43">
        <f>ROUND(M126+SUBTOTAL(9,M127:M129),0)</f>
        <v>0</v>
      </c>
      <c r="N130" s="41"/>
      <c r="O130" s="44">
        <f>ROUND(O126+SUBTOTAL(9,O127:O129),3)</f>
        <v>4.3120000000000003</v>
      </c>
      <c r="P130" s="41"/>
      <c r="Q130" s="44">
        <f>ROUND(Q126+SUBTOTAL(9,Q127:Q129),3)</f>
        <v>3.617</v>
      </c>
      <c r="S130" s="1">
        <f>ROUND(S126+SUBTOTAL(9,S127:S129),2)</f>
        <v>0</v>
      </c>
      <c r="U130" s="1">
        <f>ROUND(U126+SUBTOTAL(9,U127:U129),2)</f>
        <v>0</v>
      </c>
    </row>
    <row r="131" spans="1:21" ht="12.75" customHeight="1"/>
    <row r="132" spans="1:21" ht="13.5" customHeight="1">
      <c r="A132" s="1" t="s">
        <v>168</v>
      </c>
      <c r="H132" s="2" t="s">
        <v>170</v>
      </c>
      <c r="I132" s="2"/>
      <c r="J132" s="2"/>
      <c r="M132" s="19">
        <f>ROUND(K132 * M130,0)</f>
        <v>0</v>
      </c>
    </row>
    <row r="133" spans="1:21" ht="13.5" customHeight="1">
      <c r="A133" s="1" t="s">
        <v>168</v>
      </c>
      <c r="H133" s="2" t="s">
        <v>171</v>
      </c>
      <c r="I133" s="2"/>
      <c r="J133" s="2"/>
      <c r="M133" s="19">
        <f>ROUND(K133 * M130,0)</f>
        <v>0</v>
      </c>
    </row>
    <row r="134" spans="1:21" ht="0.75" customHeight="1">
      <c r="H134" s="6"/>
      <c r="I134" s="6"/>
      <c r="J134" s="7"/>
      <c r="K134" s="7"/>
      <c r="L134" s="7"/>
      <c r="M134" s="7"/>
    </row>
    <row r="135" spans="1:21" ht="15" customHeight="1">
      <c r="H135" s="45" t="s">
        <v>172</v>
      </c>
      <c r="I135" s="41"/>
      <c r="J135" s="41"/>
      <c r="K135" s="41"/>
      <c r="L135" s="41"/>
      <c r="M135" s="43">
        <f>ROUND(SUM(M130:M134),0)</f>
        <v>0</v>
      </c>
      <c r="S135" s="1">
        <f>ROUND(SUM(S130:S134),2)</f>
        <v>0</v>
      </c>
      <c r="U135" s="1">
        <f>ROUND(SUM(U130:U134),2)</f>
        <v>0</v>
      </c>
    </row>
    <row r="136" spans="1:21" ht="15" customHeight="1">
      <c r="H136" s="1" t="s">
        <v>173</v>
      </c>
      <c r="I136" s="46">
        <v>0.21</v>
      </c>
      <c r="J136" s="47">
        <f>ROUND(U135+T136*U136,0)</f>
        <v>0</v>
      </c>
      <c r="K136" s="8"/>
      <c r="M136" s="19">
        <f>ROUND(I136*J136,0)</f>
        <v>0</v>
      </c>
      <c r="T136" s="1">
        <v>1</v>
      </c>
      <c r="U136" s="19">
        <f>SUM(M132:M133)+ROUND(SUBTOTAL(9,M127:M129),0)</f>
        <v>0</v>
      </c>
    </row>
    <row r="137" spans="1:21" ht="0.75" customHeight="1">
      <c r="H137" s="7"/>
      <c r="I137" s="7"/>
      <c r="J137" s="7"/>
      <c r="K137" s="7"/>
      <c r="L137" s="7"/>
      <c r="M137" s="7"/>
    </row>
    <row r="138" spans="1:21" ht="15" customHeight="1" thickBot="1">
      <c r="H138" s="50" t="s">
        <v>174</v>
      </c>
      <c r="I138" s="48"/>
      <c r="J138" s="48"/>
      <c r="K138" s="48"/>
      <c r="L138" s="49"/>
      <c r="M138" s="51">
        <f>ROUND(SUM(M135:M137),0)</f>
        <v>0</v>
      </c>
    </row>
  </sheetData>
  <mergeCells count="103">
    <mergeCell ref="J136:K136"/>
    <mergeCell ref="H138:K138"/>
    <mergeCell ref="H126:J126"/>
    <mergeCell ref="H128:J128"/>
    <mergeCell ref="H130:J130"/>
    <mergeCell ref="H132:J132"/>
    <mergeCell ref="H133:J133"/>
    <mergeCell ref="H134:I134"/>
    <mergeCell ref="B115:E115"/>
    <mergeCell ref="G115:M115"/>
    <mergeCell ref="B123:E123"/>
    <mergeCell ref="G117:H117"/>
    <mergeCell ref="G118:H118"/>
    <mergeCell ref="G119:H119"/>
    <mergeCell ref="G120:H120"/>
    <mergeCell ref="G121:H121"/>
    <mergeCell ref="B107:E107"/>
    <mergeCell ref="G104:H104"/>
    <mergeCell ref="G105:H105"/>
    <mergeCell ref="B109:E109"/>
    <mergeCell ref="G109:M109"/>
    <mergeCell ref="B113:E113"/>
    <mergeCell ref="G111:H111"/>
    <mergeCell ref="G94:H94"/>
    <mergeCell ref="G95:H95"/>
    <mergeCell ref="G96:H96"/>
    <mergeCell ref="G97:H97"/>
    <mergeCell ref="G98:H98"/>
    <mergeCell ref="B102:E102"/>
    <mergeCell ref="G102:M102"/>
    <mergeCell ref="B85:E85"/>
    <mergeCell ref="G85:M85"/>
    <mergeCell ref="B100:E100"/>
    <mergeCell ref="G87:H87"/>
    <mergeCell ref="G88:H88"/>
    <mergeCell ref="G89:H89"/>
    <mergeCell ref="G90:H90"/>
    <mergeCell ref="G91:H91"/>
    <mergeCell ref="G92:H92"/>
    <mergeCell ref="G93:H93"/>
    <mergeCell ref="B77:E77"/>
    <mergeCell ref="G77:M77"/>
    <mergeCell ref="B83:E83"/>
    <mergeCell ref="G79:H79"/>
    <mergeCell ref="G80:H80"/>
    <mergeCell ref="G81:H81"/>
    <mergeCell ref="B65:E65"/>
    <mergeCell ref="G65:M65"/>
    <mergeCell ref="B75:E75"/>
    <mergeCell ref="G67:H67"/>
    <mergeCell ref="G68:H68"/>
    <mergeCell ref="G69:H69"/>
    <mergeCell ref="G70:H70"/>
    <mergeCell ref="G71:H71"/>
    <mergeCell ref="G72:H72"/>
    <mergeCell ref="G73:H73"/>
    <mergeCell ref="G54:H54"/>
    <mergeCell ref="G55:H55"/>
    <mergeCell ref="B59:E59"/>
    <mergeCell ref="G59:M59"/>
    <mergeCell ref="B63:E63"/>
    <mergeCell ref="G61:H61"/>
    <mergeCell ref="B57:E57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B37:E37"/>
    <mergeCell ref="G37:M37"/>
    <mergeCell ref="B41:E41"/>
    <mergeCell ref="G39:H39"/>
    <mergeCell ref="B43:E43"/>
    <mergeCell ref="G43:M43"/>
    <mergeCell ref="B29:E29"/>
    <mergeCell ref="G27:H27"/>
    <mergeCell ref="B31:E31"/>
    <mergeCell ref="G31:M31"/>
    <mergeCell ref="B35:E35"/>
    <mergeCell ref="G33:H33"/>
    <mergeCell ref="B23:E23"/>
    <mergeCell ref="G19:H19"/>
    <mergeCell ref="G20:H20"/>
    <mergeCell ref="G21:H21"/>
    <mergeCell ref="B25:E25"/>
    <mergeCell ref="G25:M25"/>
    <mergeCell ref="B11:E11"/>
    <mergeCell ref="G11:M11"/>
    <mergeCell ref="B15:E15"/>
    <mergeCell ref="G13:H13"/>
    <mergeCell ref="B17:E17"/>
    <mergeCell ref="G17:M17"/>
    <mergeCell ref="B1:G1"/>
    <mergeCell ref="B2:M2"/>
    <mergeCell ref="B3:M3"/>
    <mergeCell ref="B4:D4"/>
    <mergeCell ref="I4:J4"/>
    <mergeCell ref="B6:D6"/>
    <mergeCell ref="I6:J6"/>
  </mergeCells>
  <printOptions horizontalCentered="1" gridLines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2016-10-09T05:55:34Z</dcterms:created>
  <dcterms:modified xsi:type="dcterms:W3CDTF">2016-10-09T05:55:56Z</dcterms:modified>
</cp:coreProperties>
</file>